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S:\ДРБА-Департамент развития бизнеса автокредитования\CAR LOANS\Dityatyev A.S\ПУ\Изменения в Прил №1 02.2023\"/>
    </mc:Choice>
  </mc:AlternateContent>
  <bookViews>
    <workbookView xWindow="0" yWindow="0" windowWidth="28800" windowHeight="12000" tabRatio="565" firstSheet="1" activeTab="1"/>
  </bookViews>
  <sheets>
    <sheet name="Sheet1" sheetId="11" state="hidden" r:id="rId1"/>
    <sheet name="Program" sheetId="1" r:id="rId2"/>
  </sheets>
  <definedNames>
    <definedName name="_xlnm._FilterDatabase" localSheetId="1" hidden="1">Program!#REF!</definedName>
    <definedName name="_ftn1" localSheetId="1">Program!#REF!</definedName>
    <definedName name="_ftnref1" localSheetId="1">Program!#REF!</definedName>
    <definedName name="_xlnm.Print_Area" localSheetId="1">Program!$B$1:$J$65</definedName>
  </definedNames>
  <calcPr calcId="162913"/>
</workbook>
</file>

<file path=xl/calcChain.xml><?xml version="1.0" encoding="utf-8"?>
<calcChain xmlns="http://schemas.openxmlformats.org/spreadsheetml/2006/main">
  <c r="AY14" i="11" l="1"/>
  <c r="AX14" i="11"/>
  <c r="AW14" i="11"/>
  <c r="AV14" i="11"/>
  <c r="AU14" i="11"/>
  <c r="AT14" i="11"/>
  <c r="AM14" i="11"/>
  <c r="AL14" i="11"/>
  <c r="AK14" i="11"/>
  <c r="AJ14" i="11"/>
  <c r="AI14" i="11"/>
  <c r="AH14" i="11"/>
  <c r="AY39" i="11"/>
  <c r="AU39" i="11"/>
  <c r="AT39" i="11"/>
  <c r="AS39" i="11"/>
  <c r="AR39" i="11"/>
  <c r="AN39" i="11"/>
  <c r="AM39" i="11"/>
  <c r="AI39" i="11"/>
  <c r="AH39" i="11"/>
  <c r="AG39" i="11"/>
  <c r="AB39" i="11"/>
  <c r="AA39" i="11"/>
  <c r="Z39" i="11"/>
  <c r="Y39" i="11"/>
  <c r="X39" i="11"/>
  <c r="W39" i="11"/>
  <c r="V39" i="11"/>
  <c r="U39" i="11"/>
  <c r="T39" i="11"/>
  <c r="R39" i="11"/>
  <c r="P39" i="11"/>
  <c r="O39" i="11"/>
  <c r="AS38" i="11"/>
  <c r="AR38" i="11"/>
  <c r="AQ38" i="11"/>
  <c r="AP38" i="11"/>
  <c r="AO38" i="11"/>
  <c r="AN38" i="11"/>
  <c r="AG38" i="11"/>
  <c r="X38" i="11"/>
  <c r="W38" i="11"/>
  <c r="V38" i="11"/>
  <c r="U38" i="11"/>
  <c r="T38" i="11"/>
  <c r="S38" i="11"/>
  <c r="N38" i="11"/>
  <c r="AS37" i="11"/>
  <c r="AS36" i="11" s="1"/>
  <c r="AR37" i="11"/>
  <c r="AQ37" i="11"/>
  <c r="AQ36" i="11" s="1"/>
  <c r="AP37" i="11"/>
  <c r="AP36" i="11" s="1"/>
  <c r="AO37" i="11"/>
  <c r="AO36" i="11" s="1"/>
  <c r="AN37" i="11"/>
  <c r="AN36" i="11" s="1"/>
  <c r="AG37" i="11"/>
  <c r="AG36" i="11" s="1"/>
  <c r="AB37" i="11"/>
  <c r="AB36" i="11" s="1"/>
  <c r="AA37" i="11"/>
  <c r="AA36" i="11" s="1"/>
  <c r="Z37" i="11"/>
  <c r="Z36" i="11" s="1"/>
  <c r="Y37" i="11"/>
  <c r="Y36" i="11" s="1"/>
  <c r="X37" i="11"/>
  <c r="X36" i="11" s="1"/>
  <c r="S37" i="11"/>
  <c r="S36" i="11" s="1"/>
  <c r="P37" i="11"/>
  <c r="O37" i="11"/>
  <c r="O36" i="11" s="1"/>
  <c r="AY36" i="11"/>
  <c r="AX36" i="11"/>
  <c r="AW36" i="11"/>
  <c r="AV36" i="11"/>
  <c r="AU36" i="11"/>
  <c r="AT36" i="11"/>
  <c r="AR36" i="11"/>
  <c r="AM36" i="11"/>
  <c r="AL36" i="11"/>
  <c r="AK36" i="11"/>
  <c r="AJ36" i="11"/>
  <c r="AI36" i="11"/>
  <c r="AH36" i="11"/>
  <c r="AF36" i="11"/>
  <c r="AE36" i="11"/>
  <c r="AD36" i="11"/>
  <c r="AC36" i="11"/>
  <c r="W36" i="11"/>
  <c r="V36" i="11"/>
  <c r="U36" i="11"/>
  <c r="T36" i="11"/>
  <c r="R36" i="11"/>
  <c r="Q36" i="11"/>
  <c r="P36" i="11"/>
  <c r="N36" i="11"/>
  <c r="AS35" i="11"/>
  <c r="AR35" i="11"/>
  <c r="AQ35" i="11"/>
  <c r="AP35" i="11"/>
  <c r="AO35" i="11"/>
  <c r="AN35" i="11"/>
  <c r="AG35" i="11"/>
  <c r="X35" i="11"/>
  <c r="W35" i="11"/>
  <c r="V35" i="11"/>
  <c r="U35" i="11"/>
  <c r="T35" i="11"/>
  <c r="S35" i="11"/>
  <c r="N35" i="11"/>
  <c r="AS34" i="11"/>
  <c r="AR34" i="11"/>
  <c r="AQ34" i="11"/>
  <c r="AP34" i="11"/>
  <c r="AO34" i="11"/>
  <c r="AN34" i="11"/>
  <c r="AG34" i="11"/>
  <c r="X34" i="11"/>
  <c r="W34" i="11"/>
  <c r="V34" i="11"/>
  <c r="U34" i="11"/>
  <c r="T34" i="11"/>
  <c r="S34" i="11"/>
  <c r="N34" i="11"/>
  <c r="AS33" i="11"/>
  <c r="AR33" i="11"/>
  <c r="AQ33" i="11"/>
  <c r="AQ32" i="11" s="1"/>
  <c r="AP33" i="11"/>
  <c r="AP32" i="11" s="1"/>
  <c r="AO33" i="11"/>
  <c r="AO32" i="11" s="1"/>
  <c r="AN33" i="11"/>
  <c r="AN32" i="11" s="1"/>
  <c r="AG33" i="11"/>
  <c r="AG32" i="11" s="1"/>
  <c r="AB33" i="11"/>
  <c r="AB32" i="11" s="1"/>
  <c r="AA33" i="11"/>
  <c r="AA32" i="11" s="1"/>
  <c r="Z33" i="11"/>
  <c r="Z32" i="11" s="1"/>
  <c r="Y33" i="11"/>
  <c r="Y32" i="11" s="1"/>
  <c r="X33" i="11"/>
  <c r="X32" i="11" s="1"/>
  <c r="S33" i="11"/>
  <c r="S32" i="11" s="1"/>
  <c r="P33" i="11"/>
  <c r="P32" i="11" s="1"/>
  <c r="O33" i="11"/>
  <c r="O32" i="11" s="1"/>
  <c r="AY32" i="11"/>
  <c r="AX32" i="11"/>
  <c r="AW32" i="11"/>
  <c r="AV32" i="11"/>
  <c r="AU32" i="11"/>
  <c r="AT32" i="11"/>
  <c r="AS32" i="11"/>
  <c r="AR32" i="11"/>
  <c r="AM32" i="11"/>
  <c r="AL32" i="11"/>
  <c r="AK32" i="11"/>
  <c r="AJ32" i="11"/>
  <c r="AI32" i="11"/>
  <c r="AH32" i="11"/>
  <c r="AF32" i="11"/>
  <c r="AE32" i="11"/>
  <c r="AD32" i="11"/>
  <c r="AC32" i="11"/>
  <c r="W32" i="11"/>
  <c r="V32" i="11"/>
  <c r="U32" i="11"/>
  <c r="T32" i="11"/>
  <c r="R32" i="11"/>
  <c r="Q32" i="11"/>
  <c r="N32" i="11"/>
  <c r="AY27" i="11"/>
  <c r="AY23" i="11"/>
  <c r="AY17" i="11"/>
  <c r="AY12" i="11"/>
  <c r="AM27" i="11"/>
  <c r="AM23" i="11"/>
  <c r="AM17" i="11"/>
  <c r="AM12" i="11"/>
  <c r="AY31" i="11"/>
  <c r="AH24" i="11"/>
  <c r="AU31" i="11"/>
  <c r="AT31" i="11"/>
  <c r="AS31" i="11"/>
  <c r="AS30" i="11"/>
  <c r="AS29" i="11"/>
  <c r="AS28" i="11" s="1"/>
  <c r="AY28" i="11"/>
  <c r="AX28" i="11"/>
  <c r="AW28" i="11"/>
  <c r="AV28" i="11"/>
  <c r="AU28" i="11"/>
  <c r="AT28" i="11"/>
  <c r="AU27" i="11"/>
  <c r="AT27" i="11"/>
  <c r="AS27" i="11"/>
  <c r="AS26" i="11"/>
  <c r="AS25" i="11"/>
  <c r="AS24" i="11" s="1"/>
  <c r="AY24" i="11"/>
  <c r="AX24" i="11"/>
  <c r="AW24" i="11"/>
  <c r="AV24" i="11"/>
  <c r="AU24" i="11"/>
  <c r="AT24" i="11"/>
  <c r="AU23" i="11"/>
  <c r="AT23" i="11"/>
  <c r="AS23" i="11"/>
  <c r="AS22" i="11"/>
  <c r="AS21" i="11"/>
  <c r="AS20" i="11" s="1"/>
  <c r="AY20" i="11"/>
  <c r="AX20" i="11"/>
  <c r="AW20" i="11"/>
  <c r="AV20" i="11"/>
  <c r="AU20" i="11"/>
  <c r="AT20" i="11"/>
  <c r="AS19" i="11"/>
  <c r="AS18" i="11" s="1"/>
  <c r="AY18" i="11"/>
  <c r="AX18" i="11"/>
  <c r="AW18" i="11"/>
  <c r="AV18" i="11"/>
  <c r="AU18" i="11"/>
  <c r="AT18" i="11"/>
  <c r="AU17" i="11"/>
  <c r="AT17" i="11"/>
  <c r="AS17" i="11"/>
  <c r="AS16" i="11"/>
  <c r="AS15" i="11"/>
  <c r="AS14" i="11" s="1"/>
  <c r="AS13" i="11"/>
  <c r="AU12" i="11"/>
  <c r="AT12" i="11"/>
  <c r="AS12" i="11"/>
  <c r="AS11" i="11"/>
  <c r="AS10" i="11"/>
  <c r="AS9" i="11" s="1"/>
  <c r="AY9" i="11"/>
  <c r="AX9" i="11"/>
  <c r="AW9" i="11"/>
  <c r="AV9" i="11"/>
  <c r="AU9" i="11"/>
  <c r="AT9" i="11"/>
  <c r="AS8" i="11"/>
  <c r="AY7" i="11"/>
  <c r="AU7" i="11"/>
  <c r="AT7" i="11"/>
  <c r="AS7" i="11"/>
  <c r="AS6" i="11"/>
  <c r="AS5" i="11"/>
  <c r="AS4" i="11" s="1"/>
  <c r="AY4" i="11"/>
  <c r="AX4" i="11"/>
  <c r="AW4" i="11"/>
  <c r="AV4" i="11"/>
  <c r="AU4" i="11"/>
  <c r="AT4" i="11"/>
  <c r="L28" i="11"/>
  <c r="K3" i="11" s="1"/>
  <c r="AR31" i="11"/>
  <c r="AN31" i="11"/>
  <c r="AM31" i="11"/>
  <c r="AI31" i="11"/>
  <c r="AH31" i="11"/>
  <c r="AG31" i="11"/>
  <c r="AB31" i="11"/>
  <c r="AA31" i="11"/>
  <c r="Z31" i="11"/>
  <c r="Y31" i="11"/>
  <c r="X31" i="11"/>
  <c r="W31" i="11"/>
  <c r="V31" i="11"/>
  <c r="U31" i="11"/>
  <c r="T31" i="11"/>
  <c r="R31" i="11"/>
  <c r="P31" i="11"/>
  <c r="O31" i="11"/>
  <c r="AR30" i="11"/>
  <c r="AQ30" i="11"/>
  <c r="AP30" i="11"/>
  <c r="AO30" i="11"/>
  <c r="AN30" i="11"/>
  <c r="AG30" i="11"/>
  <c r="X30" i="11"/>
  <c r="W30" i="11"/>
  <c r="V30" i="11"/>
  <c r="U30" i="11"/>
  <c r="T30" i="11"/>
  <c r="S30" i="11"/>
  <c r="N30" i="11"/>
  <c r="AR29" i="11"/>
  <c r="AQ29" i="11"/>
  <c r="AQ28" i="11" s="1"/>
  <c r="AP29" i="11"/>
  <c r="AP28" i="11" s="1"/>
  <c r="AO29" i="11"/>
  <c r="AO28" i="11" s="1"/>
  <c r="AN29" i="11"/>
  <c r="AN28" i="11" s="1"/>
  <c r="AG29" i="11"/>
  <c r="AG28" i="11" s="1"/>
  <c r="AB29" i="11"/>
  <c r="AB28" i="11" s="1"/>
  <c r="AA29" i="11"/>
  <c r="AA28" i="11" s="1"/>
  <c r="Z29" i="11"/>
  <c r="Z28" i="11" s="1"/>
  <c r="Y29" i="11"/>
  <c r="Y28" i="11" s="1"/>
  <c r="X29" i="11"/>
  <c r="X28" i="11" s="1"/>
  <c r="S29" i="11"/>
  <c r="S28" i="11" s="1"/>
  <c r="P29" i="11"/>
  <c r="P28" i="11" s="1"/>
  <c r="O29" i="11"/>
  <c r="O28" i="11" s="1"/>
  <c r="AM28" i="11"/>
  <c r="AL28" i="11"/>
  <c r="AK28" i="11"/>
  <c r="AJ28" i="11"/>
  <c r="AI28" i="11"/>
  <c r="AH28" i="11"/>
  <c r="AF28" i="11"/>
  <c r="AE28" i="11"/>
  <c r="AD28" i="11"/>
  <c r="AC28" i="11"/>
  <c r="W28" i="11"/>
  <c r="V28" i="11"/>
  <c r="U28" i="11"/>
  <c r="T28" i="11"/>
  <c r="R28" i="11"/>
  <c r="Q28" i="11"/>
  <c r="N28" i="11"/>
  <c r="AR5" i="11"/>
  <c r="AR6" i="11"/>
  <c r="AR7" i="11"/>
  <c r="AR8" i="11"/>
  <c r="AR9" i="11"/>
  <c r="AR10" i="11"/>
  <c r="AR11" i="11"/>
  <c r="AR12" i="11"/>
  <c r="AR13" i="11"/>
  <c r="AR14" i="11"/>
  <c r="AR15" i="11"/>
  <c r="AR16" i="11"/>
  <c r="AR17" i="11"/>
  <c r="AR18" i="11"/>
  <c r="AR19" i="11"/>
  <c r="AR20" i="11"/>
  <c r="AR21" i="11"/>
  <c r="AR22" i="11"/>
  <c r="AR23" i="11"/>
  <c r="AR24" i="11"/>
  <c r="AR25" i="11"/>
  <c r="AR26" i="11"/>
  <c r="AR27" i="11"/>
  <c r="AR4" i="11"/>
  <c r="B4" i="11"/>
  <c r="C4" i="11" s="1"/>
  <c r="B6" i="11"/>
  <c r="B5" i="11"/>
  <c r="AN27" i="11"/>
  <c r="AI27" i="11"/>
  <c r="AH27" i="11"/>
  <c r="AG27" i="11"/>
  <c r="AB27" i="11"/>
  <c r="AA27" i="11"/>
  <c r="Z27" i="11"/>
  <c r="Y27" i="11"/>
  <c r="X27" i="11"/>
  <c r="W27" i="11"/>
  <c r="V27" i="11"/>
  <c r="U27" i="11"/>
  <c r="T27" i="11"/>
  <c r="R27" i="11"/>
  <c r="P27" i="11"/>
  <c r="O27" i="11"/>
  <c r="AQ26" i="11"/>
  <c r="AP26" i="11"/>
  <c r="AO26" i="11"/>
  <c r="AN26" i="11"/>
  <c r="AG26" i="11"/>
  <c r="X26" i="11"/>
  <c r="W26" i="11"/>
  <c r="V26" i="11"/>
  <c r="U26" i="11"/>
  <c r="T26" i="11"/>
  <c r="S26" i="11"/>
  <c r="N26" i="11"/>
  <c r="AQ25" i="11"/>
  <c r="AQ24" i="11" s="1"/>
  <c r="AP25" i="11"/>
  <c r="AP24" i="11" s="1"/>
  <c r="AO25" i="11"/>
  <c r="AN25" i="11"/>
  <c r="AN24" i="11" s="1"/>
  <c r="AG25" i="11"/>
  <c r="AG24" i="11" s="1"/>
  <c r="AB25" i="11"/>
  <c r="AB24" i="11" s="1"/>
  <c r="AA25" i="11"/>
  <c r="Z25" i="11"/>
  <c r="Y25" i="11"/>
  <c r="Y24" i="11" s="1"/>
  <c r="X25" i="11"/>
  <c r="X24" i="11" s="1"/>
  <c r="S25" i="11"/>
  <c r="P25" i="11"/>
  <c r="P24" i="11" s="1"/>
  <c r="O25" i="11"/>
  <c r="O24" i="11" s="1"/>
  <c r="AN23" i="11"/>
  <c r="AI23" i="11"/>
  <c r="AH23" i="11"/>
  <c r="AG23" i="11"/>
  <c r="AB23" i="11"/>
  <c r="AA23" i="11"/>
  <c r="Z23" i="11"/>
  <c r="Y23" i="11"/>
  <c r="X23" i="11"/>
  <c r="W23" i="11"/>
  <c r="V23" i="11"/>
  <c r="U23" i="11"/>
  <c r="T23" i="11"/>
  <c r="R23" i="11"/>
  <c r="P23" i="11"/>
  <c r="O23" i="11"/>
  <c r="AQ22" i="11"/>
  <c r="AP22" i="11"/>
  <c r="AO22" i="11"/>
  <c r="AN22" i="11"/>
  <c r="AG22" i="11"/>
  <c r="X22" i="11"/>
  <c r="W22" i="11"/>
  <c r="V22" i="11"/>
  <c r="U22" i="11"/>
  <c r="T22" i="11"/>
  <c r="S22" i="11"/>
  <c r="N22" i="11"/>
  <c r="AQ21" i="11"/>
  <c r="AQ20" i="11" s="1"/>
  <c r="AP21" i="11"/>
  <c r="AO21" i="11"/>
  <c r="AO20" i="11" s="1"/>
  <c r="AN21" i="11"/>
  <c r="AN20" i="11" s="1"/>
  <c r="AG21" i="11"/>
  <c r="AG20" i="11" s="1"/>
  <c r="AB21" i="11"/>
  <c r="AB20" i="11" s="1"/>
  <c r="AA21" i="11"/>
  <c r="AA20" i="11" s="1"/>
  <c r="Z21" i="11"/>
  <c r="Z20" i="11" s="1"/>
  <c r="Y21" i="11"/>
  <c r="Y20" i="11" s="1"/>
  <c r="X21" i="11"/>
  <c r="X20" i="11" s="1"/>
  <c r="S21" i="11"/>
  <c r="S20" i="11" s="1"/>
  <c r="P21" i="11"/>
  <c r="P20" i="11" s="1"/>
  <c r="O21" i="11"/>
  <c r="O20" i="11" s="1"/>
  <c r="AQ19" i="11"/>
  <c r="AP19" i="11"/>
  <c r="AO19" i="11"/>
  <c r="AO18" i="11" s="1"/>
  <c r="AN19" i="11"/>
  <c r="AN18" i="11" s="1"/>
  <c r="AG19" i="11"/>
  <c r="AB19" i="11"/>
  <c r="AB18" i="11" s="1"/>
  <c r="AA19" i="11"/>
  <c r="AA18" i="11" s="1"/>
  <c r="Z19" i="11"/>
  <c r="Z18" i="11" s="1"/>
  <c r="Y19" i="11"/>
  <c r="X19" i="11"/>
  <c r="X18" i="11" s="1"/>
  <c r="S19" i="11"/>
  <c r="S18" i="11" s="1"/>
  <c r="P19" i="11"/>
  <c r="O19" i="11"/>
  <c r="AN17" i="11"/>
  <c r="AI17" i="11"/>
  <c r="AH17" i="11"/>
  <c r="AG17" i="11"/>
  <c r="AB17" i="11"/>
  <c r="AA17" i="11"/>
  <c r="Z17" i="11"/>
  <c r="Y17" i="11"/>
  <c r="X17" i="11"/>
  <c r="W17" i="11"/>
  <c r="V17" i="11"/>
  <c r="U17" i="11"/>
  <c r="T17" i="11"/>
  <c r="R17" i="11"/>
  <c r="P17" i="11"/>
  <c r="O17" i="11"/>
  <c r="AQ16" i="11"/>
  <c r="AP16" i="11"/>
  <c r="AO16" i="11"/>
  <c r="AN16" i="11"/>
  <c r="AG16" i="11"/>
  <c r="X16" i="11"/>
  <c r="W16" i="11"/>
  <c r="V16" i="11"/>
  <c r="U16" i="11"/>
  <c r="T16" i="11"/>
  <c r="S16" i="11"/>
  <c r="N16" i="11"/>
  <c r="AQ15" i="11"/>
  <c r="AQ14" i="11" s="1"/>
  <c r="AP15" i="11"/>
  <c r="AP14" i="11" s="1"/>
  <c r="AO15" i="11"/>
  <c r="AO14" i="11" s="1"/>
  <c r="AN15" i="11"/>
  <c r="AG15" i="11"/>
  <c r="AG14" i="11" s="1"/>
  <c r="AB15" i="11"/>
  <c r="AB14" i="11" s="1"/>
  <c r="AA15" i="11"/>
  <c r="AA14" i="11" s="1"/>
  <c r="Z15" i="11"/>
  <c r="Y15" i="11"/>
  <c r="Y14" i="11" s="1"/>
  <c r="X15" i="11"/>
  <c r="X14" i="11" s="1"/>
  <c r="S15" i="11"/>
  <c r="S14" i="11" s="1"/>
  <c r="P15" i="11"/>
  <c r="O15" i="11"/>
  <c r="O14" i="11" s="1"/>
  <c r="W10" i="11"/>
  <c r="W9" i="11" s="1"/>
  <c r="V10" i="11"/>
  <c r="V9" i="11" s="1"/>
  <c r="U10" i="11"/>
  <c r="T10" i="11"/>
  <c r="T12" i="11"/>
  <c r="U12" i="11"/>
  <c r="V12" i="11"/>
  <c r="W12" i="11"/>
  <c r="X12" i="11"/>
  <c r="Y12" i="11"/>
  <c r="AQ13" i="11"/>
  <c r="AP13" i="11"/>
  <c r="AO13" i="11"/>
  <c r="AN13" i="11"/>
  <c r="AG13" i="11"/>
  <c r="X13" i="11"/>
  <c r="W13" i="11"/>
  <c r="V13" i="11"/>
  <c r="U13" i="11"/>
  <c r="T13" i="11"/>
  <c r="S13" i="11"/>
  <c r="N13" i="11"/>
  <c r="AN12" i="11"/>
  <c r="AI12" i="11"/>
  <c r="AH12" i="11"/>
  <c r="AG12" i="11"/>
  <c r="AB12" i="11"/>
  <c r="AA12" i="11"/>
  <c r="Z12" i="11"/>
  <c r="R12" i="11"/>
  <c r="P12" i="11"/>
  <c r="O12" i="11"/>
  <c r="AQ11" i="11"/>
  <c r="AP11" i="11"/>
  <c r="AO11" i="11"/>
  <c r="AN11" i="11"/>
  <c r="AG11" i="11"/>
  <c r="X11" i="11"/>
  <c r="W11" i="11"/>
  <c r="V11" i="11"/>
  <c r="U11" i="11"/>
  <c r="T11" i="11"/>
  <c r="S11" i="11"/>
  <c r="N11" i="11"/>
  <c r="AQ10" i="11"/>
  <c r="AQ9" i="11" s="1"/>
  <c r="AP10" i="11"/>
  <c r="AP9" i="11" s="1"/>
  <c r="AO10" i="11"/>
  <c r="AO9" i="11" s="1"/>
  <c r="AN10" i="11"/>
  <c r="AG10" i="11"/>
  <c r="AG9" i="11" s="1"/>
  <c r="AB10" i="11"/>
  <c r="AB9" i="11" s="1"/>
  <c r="AA10" i="11"/>
  <c r="AA9" i="11" s="1"/>
  <c r="Z10" i="11"/>
  <c r="Y10" i="11"/>
  <c r="Y9" i="11" s="1"/>
  <c r="X10" i="11"/>
  <c r="X9" i="11" s="1"/>
  <c r="P10" i="11"/>
  <c r="P9" i="11" s="1"/>
  <c r="O10" i="11"/>
  <c r="O9" i="11" s="1"/>
  <c r="U20" i="11"/>
  <c r="AC20" i="11"/>
  <c r="AK20" i="11"/>
  <c r="T20" i="11"/>
  <c r="AJ20" i="11"/>
  <c r="Q20" i="11"/>
  <c r="T24" i="11"/>
  <c r="AJ24" i="11"/>
  <c r="AF20" i="11"/>
  <c r="AF24" i="11"/>
  <c r="Q24" i="11"/>
  <c r="U24" i="11"/>
  <c r="AC24" i="11"/>
  <c r="AK24" i="11"/>
  <c r="AO24" i="11"/>
  <c r="W20" i="11"/>
  <c r="AE20" i="11"/>
  <c r="AI20" i="11"/>
  <c r="AM20" i="11"/>
  <c r="S24" i="11"/>
  <c r="W24" i="11"/>
  <c r="AA24" i="11"/>
  <c r="AE24" i="11"/>
  <c r="AI24" i="11"/>
  <c r="AM24" i="11"/>
  <c r="N20" i="11"/>
  <c r="R20" i="11"/>
  <c r="V20" i="11"/>
  <c r="AD20" i="11"/>
  <c r="AH20" i="11"/>
  <c r="AL20" i="11"/>
  <c r="AP20" i="11"/>
  <c r="N24" i="11"/>
  <c r="R24" i="11"/>
  <c r="V24" i="11"/>
  <c r="Z24" i="11"/>
  <c r="AD24" i="11"/>
  <c r="AL24" i="11"/>
  <c r="R7" i="11"/>
  <c r="AH7" i="11"/>
  <c r="AI7" i="11"/>
  <c r="AM7" i="11"/>
  <c r="W8" i="11"/>
  <c r="V8" i="11"/>
  <c r="U8" i="11"/>
  <c r="T8" i="11"/>
  <c r="W7" i="11"/>
  <c r="V7" i="11"/>
  <c r="U7" i="11"/>
  <c r="T7" i="11"/>
  <c r="AO5" i="11"/>
  <c r="AO4" i="11" s="1"/>
  <c r="AP5" i="11"/>
  <c r="AP4" i="11" s="1"/>
  <c r="AQ5" i="11"/>
  <c r="AQ4" i="11" s="1"/>
  <c r="AO6" i="11"/>
  <c r="AP6" i="11"/>
  <c r="AQ6" i="11"/>
  <c r="AO8" i="11"/>
  <c r="AP8" i="11"/>
  <c r="AQ8" i="11"/>
  <c r="AN5" i="11"/>
  <c r="AN4" i="11" s="1"/>
  <c r="AN6" i="11"/>
  <c r="AN7" i="11"/>
  <c r="AN8" i="11"/>
  <c r="S6" i="11"/>
  <c r="Y5" i="11"/>
  <c r="Y4" i="11" s="1"/>
  <c r="Z5" i="11"/>
  <c r="Z4" i="11" s="1"/>
  <c r="AA5" i="11"/>
  <c r="AB5" i="11"/>
  <c r="AB4" i="11" s="1"/>
  <c r="AG5" i="11"/>
  <c r="AG4" i="11" s="1"/>
  <c r="AG6" i="11"/>
  <c r="Y7" i="11"/>
  <c r="Z7" i="11"/>
  <c r="AA7" i="11"/>
  <c r="AB7" i="11"/>
  <c r="AG7" i="11"/>
  <c r="AG8" i="11"/>
  <c r="X6" i="11"/>
  <c r="X7" i="11"/>
  <c r="X8" i="11"/>
  <c r="X5" i="11"/>
  <c r="X4" i="11" s="1"/>
  <c r="T6" i="11"/>
  <c r="U6" i="11"/>
  <c r="V6" i="11"/>
  <c r="W6" i="11"/>
  <c r="S8" i="11"/>
  <c r="S5" i="11"/>
  <c r="S4" i="11" s="1"/>
  <c r="P7" i="11"/>
  <c r="O7" i="11"/>
  <c r="N6" i="11"/>
  <c r="P5" i="11"/>
  <c r="P4" i="11" s="1"/>
  <c r="O5" i="11"/>
  <c r="N8" i="11"/>
  <c r="AP18" i="11"/>
  <c r="AL18" i="11"/>
  <c r="AH18" i="11"/>
  <c r="AD18" i="11"/>
  <c r="V18" i="11"/>
  <c r="R18" i="11"/>
  <c r="N18" i="11"/>
  <c r="AQ18" i="11"/>
  <c r="AM18" i="11"/>
  <c r="AI18" i="11"/>
  <c r="AE18" i="11"/>
  <c r="W18" i="11"/>
  <c r="O18" i="11"/>
  <c r="AJ18" i="11"/>
  <c r="AF18" i="11"/>
  <c r="T18" i="11"/>
  <c r="P18" i="11"/>
  <c r="AK18" i="11"/>
  <c r="AG18" i="11"/>
  <c r="AC18" i="11"/>
  <c r="Y18" i="11"/>
  <c r="U18" i="11"/>
  <c r="Q18" i="11"/>
  <c r="AD14" i="11"/>
  <c r="Z14" i="11"/>
  <c r="V14" i="11"/>
  <c r="R14" i="11"/>
  <c r="N14" i="11"/>
  <c r="AE14" i="11"/>
  <c r="W14" i="11"/>
  <c r="AN14" i="11"/>
  <c r="AF14" i="11"/>
  <c r="T14" i="11"/>
  <c r="P14" i="11"/>
  <c r="AC14" i="11"/>
  <c r="U14" i="11"/>
  <c r="Q14" i="11"/>
  <c r="AN9" i="11"/>
  <c r="AJ9" i="11"/>
  <c r="AF9" i="11"/>
  <c r="T9" i="11"/>
  <c r="Q4" i="11"/>
  <c r="U4" i="11"/>
  <c r="AC4" i="11"/>
  <c r="AK4" i="11"/>
  <c r="N4" i="11"/>
  <c r="Z9" i="11"/>
  <c r="N9" i="11"/>
  <c r="W4" i="11"/>
  <c r="AE4" i="11"/>
  <c r="AM4" i="11"/>
  <c r="AM9" i="11"/>
  <c r="AI9" i="11"/>
  <c r="AE9" i="11"/>
  <c r="S9" i="11"/>
  <c r="R4" i="11"/>
  <c r="V4" i="11"/>
  <c r="AD4" i="11"/>
  <c r="AH4" i="11"/>
  <c r="AL4" i="11"/>
  <c r="AK9" i="11"/>
  <c r="AC9" i="11"/>
  <c r="U9" i="11"/>
  <c r="Q9" i="11"/>
  <c r="T4" i="11"/>
  <c r="AF4" i="11"/>
  <c r="AJ4" i="11"/>
  <c r="O4" i="11"/>
  <c r="AL9" i="11"/>
  <c r="AH9" i="11"/>
  <c r="AD9" i="11"/>
  <c r="R9" i="11"/>
  <c r="AA4" i="11"/>
  <c r="AI4" i="11"/>
  <c r="AR28" i="11" l="1"/>
</calcChain>
</file>

<file path=xl/sharedStrings.xml><?xml version="1.0" encoding="utf-8"?>
<sst xmlns="http://schemas.openxmlformats.org/spreadsheetml/2006/main" count="266" uniqueCount="144">
  <si>
    <t>Неустойка</t>
  </si>
  <si>
    <t>Дополнительные возможности</t>
  </si>
  <si>
    <t>Обеспечение</t>
  </si>
  <si>
    <t>Досрочное погашение</t>
  </si>
  <si>
    <t>Минимальный размер кредита (в валюте кредита)</t>
  </si>
  <si>
    <t>Максимальный срок рассмотрения заявки с даты предоставления полного пакета документов (в рабочих днях)</t>
  </si>
  <si>
    <t>Срок действия решения о предоставлении кредита  (в месяцах)</t>
  </si>
  <si>
    <t>Залог</t>
  </si>
  <si>
    <t>Поручительство</t>
  </si>
  <si>
    <t xml:space="preserve">Включение страховой премии по страхованию предмета залога в сумму кредита </t>
  </si>
  <si>
    <t>Неустойка за несвоевременное погашение задолженности по кредиту (в валюте кредита)</t>
  </si>
  <si>
    <t>для женщин</t>
  </si>
  <si>
    <t>для мужчин</t>
  </si>
  <si>
    <t>до 3 лет</t>
  </si>
  <si>
    <t>до 5 лет</t>
  </si>
  <si>
    <t>Возможность внесения первоначального взноса за счет продажи существующего имущества</t>
  </si>
  <si>
    <t>Гражданство</t>
  </si>
  <si>
    <t>РФ</t>
  </si>
  <si>
    <t>Минимальный срок кредита (в месяцах)</t>
  </si>
  <si>
    <t>Страхование автогражданской ответственности</t>
  </si>
  <si>
    <t>оригиналы</t>
  </si>
  <si>
    <t>Рассмотрение совокупного дохода семьи</t>
  </si>
  <si>
    <t>Страхование предмета залога</t>
  </si>
  <si>
    <t>Дополнительные условия страхования</t>
  </si>
  <si>
    <t>Трудовая книжка или трудовой договор</t>
  </si>
  <si>
    <t>Документы о доходах за последние 6 месяцев</t>
  </si>
  <si>
    <t>Максимальный срок кредита (в месяцах)</t>
  </si>
  <si>
    <t>Процентные ставки</t>
  </si>
  <si>
    <t>Требования к заемщику / поручителю</t>
  </si>
  <si>
    <t>Документы, предоставляемые заемщиком / поручителем</t>
  </si>
  <si>
    <t>Рассмотрение дополнительных доходов заемщика / поручителя</t>
  </si>
  <si>
    <t>Окончательное решение о предоставлении кредита принимается Банком после рассмотрения полного комплекта документов, предоставленного клиентом. Для принятия решения Банк вправе запросить дополнительную информацию и документы, необходимые для подтверждения полученной информации, а также запросить поручительство третьих лиц. Банк оставляет за собой право проверить любыми законными способами сведения, содержащиеся в анкете. Банк также оставляет за собой право отказать в предоставлении кредита без объяснения причин отказа.</t>
  </si>
  <si>
    <t>в случае, если сумма кредита расчитывается исходя из совокупного дохода заемщика и супруга/супруги</t>
  </si>
  <si>
    <t>до 1 года</t>
  </si>
  <si>
    <t>Минимальный размер первоначального взноса</t>
  </si>
  <si>
    <t>80 000 USD / 62 000 EUR</t>
  </si>
  <si>
    <t>до 2 лет</t>
  </si>
  <si>
    <t>до 35%</t>
  </si>
  <si>
    <t>Комиссия за организацию кредита (в валюте кредита)</t>
  </si>
  <si>
    <t>не превышает 2-х лет</t>
  </si>
  <si>
    <t>более 2-х лет</t>
  </si>
  <si>
    <t>Максимальный размер кредита для автомобилей, срок эксплуатации которых на момент получения кредита (в валюте кредита):</t>
  </si>
  <si>
    <t>Максимальный размер последнего платежа (в процентах от стоимости автомобиля, без учета аннуитетного платежа) в зависимости от срока кредита</t>
  </si>
  <si>
    <t>до 50%</t>
  </si>
  <si>
    <t xml:space="preserve">Добровольное страхование </t>
  </si>
  <si>
    <t>при первоначальном взносе от 20%</t>
  </si>
  <si>
    <t>при первоначальном взносе от 10%</t>
  </si>
  <si>
    <t>Максимальный размер кредита (в валюте кредита):</t>
  </si>
  <si>
    <t xml:space="preserve"> 38 600 USD / 30 000 EUR</t>
  </si>
  <si>
    <t xml:space="preserve">Месторасположение автосалона </t>
  </si>
  <si>
    <t>Место получения кредита</t>
  </si>
  <si>
    <r>
      <t>срок эксплуататции автомобиля</t>
    </r>
    <r>
      <rPr>
        <vertAlign val="superscript"/>
        <sz val="11"/>
        <rFont val="Arial"/>
        <family val="2"/>
        <charset val="204"/>
      </rPr>
      <t>5</t>
    </r>
    <r>
      <rPr>
        <sz val="11"/>
        <rFont val="Arial"/>
        <family val="2"/>
      </rPr>
      <t xml:space="preserve"> более 8 лет</t>
    </r>
  </si>
  <si>
    <r>
      <t>срок эксплуататции автомобиля</t>
    </r>
    <r>
      <rPr>
        <vertAlign val="superscript"/>
        <sz val="11"/>
        <rFont val="Arial"/>
        <family val="2"/>
        <charset val="204"/>
      </rPr>
      <t>5</t>
    </r>
    <r>
      <rPr>
        <sz val="11"/>
        <rFont val="Arial"/>
        <family val="2"/>
      </rPr>
      <t xml:space="preserve"> не более 8 лет</t>
    </r>
  </si>
  <si>
    <t>2 800 USD / 2 200 EUR</t>
  </si>
  <si>
    <t>Совокупная сумма кредита</t>
  </si>
  <si>
    <t>Полное и частичное досрочное погашение</t>
  </si>
  <si>
    <t>Дополнительное оборудование</t>
  </si>
  <si>
    <t xml:space="preserve">Включение дополнительного оборудования  в сумму кредита </t>
  </si>
  <si>
    <t>186 000 USD / 145 000 EUR</t>
  </si>
  <si>
    <t>Марка</t>
  </si>
  <si>
    <t>Новая/поддержанная</t>
  </si>
  <si>
    <t>новые</t>
  </si>
  <si>
    <t>Jaguar и Land Rover</t>
  </si>
  <si>
    <t>Buy-Back</t>
  </si>
  <si>
    <t>Selected</t>
  </si>
  <si>
    <t>подержанные</t>
  </si>
  <si>
    <t>валюта при первоначальном взносе от 10%</t>
  </si>
  <si>
    <t>Валюта Минимальный размер кредита (в валюте кредита)</t>
  </si>
  <si>
    <t>валюта при первоначальном взносе от 20%</t>
  </si>
  <si>
    <t>валюта не превышает 2-х лет</t>
  </si>
  <si>
    <t>валюта более 2-х лет</t>
  </si>
  <si>
    <t>Porsche</t>
  </si>
  <si>
    <t>до 55%</t>
  </si>
  <si>
    <t>до 45%</t>
  </si>
  <si>
    <t>без ограничения *</t>
  </si>
  <si>
    <r>
      <t xml:space="preserve">без ограничения </t>
    </r>
    <r>
      <rPr>
        <vertAlign val="superscript"/>
        <sz val="11"/>
        <rFont val="Calibri"/>
        <family val="2"/>
        <charset val="204"/>
      </rPr>
      <t>*</t>
    </r>
  </si>
  <si>
    <t>60**</t>
  </si>
  <si>
    <t>марок</t>
  </si>
  <si>
    <t>марки</t>
  </si>
  <si>
    <t>Volvo</t>
  </si>
  <si>
    <t>Mitsubishi</t>
  </si>
  <si>
    <t>Audi</t>
  </si>
  <si>
    <t>Volkswagen и Skoda</t>
  </si>
  <si>
    <t>иностранного производства</t>
  </si>
  <si>
    <t>не взимается</t>
  </si>
  <si>
    <t xml:space="preserve">Комиссия за организацию кредита </t>
  </si>
  <si>
    <t>B2B</t>
  </si>
  <si>
    <t>Renault и Nissan</t>
  </si>
  <si>
    <t>Infiniti</t>
  </si>
  <si>
    <t>Место постоянной регистрации</t>
  </si>
  <si>
    <t>Место работы</t>
  </si>
  <si>
    <t xml:space="preserve">Месторасположение дилера </t>
  </si>
  <si>
    <t>- при включении дополнительного оборудования в сумму кредита необходимо застраховать стоимость дополнительного оборудования по договору страхования КАСКО</t>
  </si>
  <si>
    <t>Документы,  предоставляемые отдельными категориями граждан</t>
  </si>
  <si>
    <t>Документы, предоставляемые индивидуальными предпринимателями,адвокатами,нотариусами, сотрудниками ОВД и военнослужащими,главами крестьянских и фермерских хозяйств,  моряками, пенсионерами</t>
  </si>
  <si>
    <t>Список документов приведен в Приложении  к Условиям кредитования</t>
  </si>
  <si>
    <t xml:space="preserve">Документы,  подтверждающие дополнительные источники дохода </t>
  </si>
  <si>
    <t>в качестве доходов заемщика / поручителя Банком также могут быть рассмотрены регулярные дополнительные доходы (доход от работы по совместительству, арендные платежи, дивиденды, алименты, пенсионные выплаты)</t>
  </si>
  <si>
    <t>при определении допустимого размера кредита Банк, по желанию заемщика, может принять в расчет доход его супруга/супруги, детей и родителей. Для этого супругу/супруге, детям и родителям необходимо соответствовать требованиям, предъявляемым к заемщику, и предоставить комплект документов, аналогичный предоставляемому заемщиком. При этом может быть учтен доход не более 2-х человек помимо заемщика.</t>
  </si>
  <si>
    <t>Документы, подтверждающие получение доходов от работы по совместительству, арендные платежи, дивиденды, алименты, пенсионные выплаты</t>
  </si>
  <si>
    <t>Возможность оформления последующего кредита на покупку мотоцикла/ автомобиля</t>
  </si>
  <si>
    <t>В течение 30 календарных дней с даты получения Кредита - без предварительного уведомления. По истечению данного срока необходимо письменно известить Банк не менее чем за 3 (три) рабочих дня до даты предполагаемого досрочного погашения.</t>
  </si>
  <si>
    <t>Обязательные документы, предоставляемые заемщиком / поручителем в рамках пакета "2 документа"</t>
  </si>
  <si>
    <t>Заявление заемщика на получение кредита и анкета заемщика / поручителя по форме Банка</t>
  </si>
  <si>
    <t>Паспорт</t>
  </si>
  <si>
    <t>Второй идентификационный документ (один из перечисленных)</t>
  </si>
  <si>
    <t xml:space="preserve">Паспорт </t>
  </si>
  <si>
    <t>Водительское удостоверение (копия), заграничный паспорт (копия страницы с фотографией и номером паспорта) или страховое свидетельство обязательного пенсионного страхования (копия).</t>
  </si>
  <si>
    <t>копии всех заполненных страниц, заверенные печатью организации-работодателя и подписью (с расшифровкой) уполномоченного лица, оформившего копию, с указанием даты заверения копии и записью "Копия верна"</t>
  </si>
  <si>
    <t>справка по форме 2-НДФЛ или в свободной форме (на бланке предприятия и заверенная печатью. Справка должна быть подписана руководителем организации, главным бухгалтером или руководителем отдела кадров (одним из перечисленных лиц)), или в виде налоговой декларации, заверенной налоговым органом.</t>
  </si>
  <si>
    <t>Обязательные документы, предоставляемые заемщиком / поручителем в рамках Полного пакета документов</t>
  </si>
  <si>
    <t>Cтрахование</t>
  </si>
  <si>
    <t>копии всех заполненных страниц **</t>
  </si>
  <si>
    <t>копии всех заполненных страниц**</t>
  </si>
  <si>
    <t>Страхование “Гарантия сохранения стоимости автомобиля” 
(GAP-страхование)</t>
  </si>
  <si>
    <t>При оформлении полиса GAP-страхования страховая премия включается в сумму кредита, при этом: 
- минимальный срок страхования 1 год;
- максимальный срок страхования 3 года;
- страховая сумма равна стоимости приобретаемого автомобиля;
- выгодоприобретателем по программе страхования является клиент.</t>
  </si>
  <si>
    <t>20% годовых, начисляемых на сумму просроченной задолженности по кредиту за период с даты, когда соответствующая сумма подлежала уплате, по дату ее фактической выплаты Банку включительно</t>
  </si>
  <si>
    <t>Условие об уступке Банком третьим лицам прав (требований) по договору согласовывается с заемщиком в Индивидуальных условиях договора потребительского кредита на основании решения Заемщика в Заявлении</t>
  </si>
  <si>
    <t>При получении кредита в иностранной валюте Заемщик должен осознавать, что изменение курса иностранной валюты в прошлом не свидетельствует об изменении ее курса в будущем. При этом, риски Заемщика возрастают при получении кредита в валюте, отличной от валюты дохода Заемщика.</t>
  </si>
  <si>
    <t>По желанию Заемщика может быть оформлен полис GAP-страхования ООО “Страховая компания КАРДИФ” или ООО "Капитал Лайф Страхование Жизни", позволяющий при угоне или полной гибели автомобиля получить гарантированную выплату в соответствии с условиями договора страхования.</t>
  </si>
  <si>
    <t>размер предоставляемого Банком кредита (за исключением средств, выделенных на оплату добровольных программ страхования жизни и здоровья Заемщика) не должен превышать:
- 90% стоимости автомобиля при первоначальном взносе менее 30%;
- 90% стоимости автомобиля при первоначальном взносе не менее 30% и включении в сумму кредита стоимости КАСКО#2;
- 75% стоимости автомобиля при первоначальном взносе не менее 30% без включения в сумму кредита стоимости КАСКО#2.</t>
  </si>
  <si>
    <t>обязательное страхование автогражданской ответственности (ОСАГО) на срок не менее 1 года</t>
  </si>
  <si>
    <t>- транспортное средство должено быть застраховано по всем договорам страхования без разрывов в течение всего срока кредита;
- в качестве выгодоприобретателя по рискам «Хищение (Угон)» и «Ущерб при полной гибели» в договоре КАСКО должен быть указан АО ЮниКредит Банк;
- договор страхования КАСКО заключается в валюте кредита.</t>
  </si>
  <si>
    <t>Возможность допуска других лиц (кроме заемщика) к управлению транспортным средством</t>
  </si>
  <si>
    <r>
      <t xml:space="preserve">Максимальный возраст заемщика / поручителя к моменту полного погашения кредита (в годах) </t>
    </r>
    <r>
      <rPr>
        <vertAlign val="superscript"/>
        <sz val="12"/>
        <rFont val="UniCredit"/>
        <charset val="204"/>
      </rPr>
      <t>4</t>
    </r>
  </si>
  <si>
    <r>
      <t xml:space="preserve">1 </t>
    </r>
    <r>
      <rPr>
        <sz val="12"/>
        <rFont val="UniCredit"/>
        <charset val="204"/>
      </rPr>
      <t>Договор страхования жизни и здоровья может быть заключен Заемщиком в любой страховой компании, соответствующей требованиям Банка, указанным на сайте https://www.unicreditbank.ru/ru/personal/borrow/insurance.html. Страхование должно быть оформлено по рискам смерти и постоянной потери трудоспособности по любой причине, страховая сумма должна быть равна сумме кредита, срок договора страхования должен быть равен сроку кредита. При этом Заемщик обязан предоставлять Банку доказательства исполнения обязанности по страхованию, а также доказательства оплаты за срок страхования, на который заключен договор страхования.</t>
    </r>
  </si>
  <si>
    <r>
      <t xml:space="preserve">* </t>
    </r>
    <r>
      <rPr>
        <sz val="12"/>
        <rFont val="UniCredit"/>
        <charset val="204"/>
      </rPr>
      <t>За исключением следующих групп граждан: индивидуальных предпринимателей, нотариусов, адвокатов, военнослужащих, моряков.</t>
    </r>
  </si>
  <si>
    <r>
      <t>**</t>
    </r>
    <r>
      <rPr>
        <sz val="12"/>
        <rFont val="UniCredit"/>
        <charset val="204"/>
      </rPr>
      <t>При этом обязательны для предоставления страницы паспорта № 2,3,4,5,18,19, даже если они не заполнены.</t>
    </r>
  </si>
  <si>
    <t>Подробную информацию можно получить по телефону единой справочной службы Банка 8 800 700-73-00 (бесплатно из любой точки РФ) или на сайте Банка: www.unicreditbank.ru</t>
  </si>
  <si>
    <t xml:space="preserve">К управлению транспортным средством, помимо заемщика, вне зависимости от наличия у него водительского удостоверения, могут быть дополнительно допущены не более четырех лиц. Для этого необходимо при оформлении договоров страхования включить указанных лиц в данные договоры в качестве допущенных к управлению мотоциклом.
</t>
  </si>
  <si>
    <t>залог транспортным средством, приобретаемого за счет кредита</t>
  </si>
  <si>
    <t>риск ущерба и угона транспортного средства (КАСКО) на сумму не менее общей суммы задолженности по кредиту</t>
  </si>
  <si>
    <t>возможно включение в сумму кредита стоимости дополнительного оборудования, при этом стоимость дополнительного оборудования не должна превышать 20% стоимости транспортного средства</t>
  </si>
  <si>
    <t>возможно включение в сумму кредита страховой премии за первый год по договору страхования автокаско.
Также существует возможность включить в сумму кредита страховую премию за весь срок кредита по продукту КАСКО#2, если возраст транспортного средства на момент получения кредита не превышает 7 лет.</t>
  </si>
  <si>
    <t>ПРИЛОЖЕНИЕ №1 К УСЛОВИЯМ ПРЕДОСТАВЛЕНИЯ АО ЮНИКРЕДИТ БАНКОМ КРЕДИТА ФИЗИЧЕСКОМУ ЛИЦУ НА ПОКУПКУ ТРАНСПОРТНОГО СРЕДСТВА</t>
  </si>
  <si>
    <t>АО ЮНИКРЕДИТ БАНК, ЛИЦЕНЗИЯ ЦБ РФ №1, 119034, РОССИЯ, МОСКВА, ПРЕЧИСТЕНСКАЯ НАБ., Д. 9 ТЕЛ.: +7 (495) 258-72-58, ФАКС: +7 (495) 258-72-72</t>
  </si>
  <si>
    <t>в качестве первоначального взноса по кредиту могут быть учтены средства, полученные заемщиком от продажи дилеру транспортного средства,, находящегося в собственности у клиента на момент оформления кредита (trade-in)</t>
  </si>
  <si>
    <t xml:space="preserve">Банк предоставляет не более одного кредита под залог приобретаемого транспортного средства </t>
  </si>
  <si>
    <t>Дополнительное требовнаие к Заемщику</t>
  </si>
  <si>
    <t>Заемщик – физическое лицо не заключившее Кредитные договора по программам автокредитования в месяце подачи Заявления, и не планирующее заключение Кредитных договоров в следующем месяце в других Банках.</t>
  </si>
  <si>
    <t>Страхование жизни Заемщика</t>
  </si>
  <si>
    <t>Существует возможность включать в сумму кредита страховую премию по договору страхования жизни и потери трудостопосбности любой страховой компании. При оформлении полиса страхования жизни Заемщика страховая премия включается в сумму кредита, при этом:
- срок страхования равен сроку кредита;
- страховая сумма равна сумме кредита.
Также существует возможность  включить в сумму кредита страховую премию по договору страхования жизни и потери трудостопосбности по следующим страховым программам: 
- жизни и постоянной потери трудоспособности в АО “Страховая компания "Совкомбанк Жизнь";                                                                                                                 
- жизни и постоянной потери трудоспособности в ООО “Страховая компания КАРДИФ;
- жизни и постоянной потери трудоспособности в ООО "СК “Ингосстрах-Жизнь.
При этом:
- срок страхования равен сроку кредита;
- страховая сумма равна сумме кредита.</t>
  </si>
  <si>
    <t xml:space="preserve">Клиент может оформить последующий кредит на покупку мотоцикла/ автомобиля в Банке при одновременном выполнении  следующих условий: 
- у клиента имеется не более 1-го действующего кредита в Банке, срок погашения которого более чем 6 месяцев на дату подачи заявления на кредит;
- действующий кредит на покупку автомобиля был выдан Банком не менее 3-х месяцев назад до даты подачи заявления на кредит;
- не более одной просрочки длительностью более 30 календарных дней в течение последних 2-х лет;
- отсутствие текущей просроченной задолженности на дату подачи заявления на кредит.
</t>
  </si>
  <si>
    <t>регионы присутствия отделений Банка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</si>
</sst>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р.&quot;;[Red]\-#,##0&quot;р.&quot;"/>
    <numFmt numFmtId="165" formatCode="0.0%"/>
  </numFmts>
  <fonts count="17" x14ac:knownFonts="1">
    <font>
      <sz val="10"/>
      <name val="Arial"/>
      <charset val="204"/>
    </font>
    <font>
      <sz val="10"/>
      <name val="Arial"/>
      <family val="2"/>
      <charset val="204"/>
    </font>
    <font>
      <sz val="10"/>
      <name val="Arial"/>
      <family val="2"/>
    </font>
    <font>
      <b/>
      <sz val="10"/>
      <name val="Arial"/>
      <family val="2"/>
    </font>
    <font>
      <sz val="11"/>
      <name val="Arial"/>
      <family val="2"/>
    </font>
    <font>
      <sz val="11"/>
      <color indexed="8"/>
      <name val="Arial"/>
      <family val="2"/>
    </font>
    <font>
      <vertAlign val="superscript"/>
      <sz val="11"/>
      <name val="Arial"/>
      <family val="2"/>
      <charset val="204"/>
    </font>
    <font>
      <b/>
      <sz val="11"/>
      <color indexed="9"/>
      <name val="Arial"/>
      <family val="2"/>
    </font>
    <font>
      <sz val="11"/>
      <name val="Arial"/>
      <family val="2"/>
      <charset val="204"/>
    </font>
    <font>
      <sz val="10"/>
      <name val="Arial"/>
      <family val="2"/>
      <charset val="204"/>
    </font>
    <font>
      <sz val="11"/>
      <name val="Calibri"/>
      <family val="2"/>
      <charset val="204"/>
    </font>
    <font>
      <vertAlign val="superscript"/>
      <sz val="11"/>
      <name val="Calibri"/>
      <family val="2"/>
      <charset val="204"/>
    </font>
    <font>
      <sz val="12"/>
      <color indexed="8"/>
      <name val="UniCredit"/>
      <charset val="204"/>
    </font>
    <font>
      <b/>
      <sz val="12"/>
      <name val="UniCredit"/>
      <charset val="204"/>
    </font>
    <font>
      <vertAlign val="superscript"/>
      <sz val="12"/>
      <name val="UniCredit"/>
      <charset val="204"/>
    </font>
    <font>
      <sz val="12"/>
      <name val="UniCredit"/>
      <charset val="204"/>
    </font>
    <font>
      <b/>
      <sz val="16"/>
      <name val="UniCredit"/>
      <charset val="204"/>
    </font>
  </fonts>
  <fills count="7">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medium">
        <color indexed="64"/>
      </left>
      <right style="thin">
        <color indexed="23"/>
      </right>
      <top style="thin">
        <color indexed="23"/>
      </top>
      <bottom style="thin">
        <color indexed="23"/>
      </bottom>
      <diagonal/>
    </border>
    <border>
      <left style="medium">
        <color indexed="64"/>
      </left>
      <right style="thin">
        <color indexed="23"/>
      </right>
      <top style="thin">
        <color indexed="23"/>
      </top>
      <bottom/>
      <diagonal/>
    </border>
    <border>
      <left style="thin">
        <color indexed="23"/>
      </left>
      <right style="medium">
        <color indexed="9"/>
      </right>
      <top style="thin">
        <color indexed="23"/>
      </top>
      <bottom style="thin">
        <color indexed="23"/>
      </bottom>
      <diagonal/>
    </border>
    <border>
      <left style="medium">
        <color indexed="64"/>
      </left>
      <right/>
      <top style="thin">
        <color indexed="23"/>
      </top>
      <bottom style="thin">
        <color indexed="23"/>
      </bottom>
      <diagonal/>
    </border>
    <border>
      <left/>
      <right style="medium">
        <color indexed="64"/>
      </right>
      <top style="thin">
        <color indexed="23"/>
      </top>
      <bottom style="thin">
        <color indexed="23"/>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23"/>
      </right>
      <top style="thin">
        <color indexed="23"/>
      </top>
      <bottom style="thin">
        <color indexed="23"/>
      </bottom>
      <diagonal/>
    </border>
    <border>
      <left style="thin">
        <color indexed="23"/>
      </left>
      <right style="medium">
        <color indexed="64"/>
      </right>
      <top style="thin">
        <color indexed="23"/>
      </top>
      <bottom style="thin">
        <color indexed="23"/>
      </bottom>
      <diagonal/>
    </border>
    <border>
      <left style="medium">
        <color indexed="9"/>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style="thin">
        <color indexed="23"/>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top style="thin">
        <color indexed="23"/>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23"/>
      </left>
      <right style="dashed">
        <color indexed="23"/>
      </right>
      <top style="medium">
        <color indexed="23"/>
      </top>
      <bottom style="dashed">
        <color indexed="23"/>
      </bottom>
      <diagonal/>
    </border>
    <border>
      <left style="dashed">
        <color indexed="23"/>
      </left>
      <right style="dashed">
        <color indexed="23"/>
      </right>
      <top style="medium">
        <color indexed="23"/>
      </top>
      <bottom style="dashed">
        <color indexed="23"/>
      </bottom>
      <diagonal/>
    </border>
    <border>
      <left style="dashed">
        <color indexed="23"/>
      </left>
      <right style="medium">
        <color indexed="23"/>
      </right>
      <top style="medium">
        <color indexed="23"/>
      </top>
      <bottom style="dashed">
        <color indexed="23"/>
      </bottom>
      <diagonal/>
    </border>
    <border>
      <left style="medium">
        <color indexed="23"/>
      </left>
      <right style="dashed">
        <color indexed="23"/>
      </right>
      <top style="dashed">
        <color indexed="23"/>
      </top>
      <bottom style="dashed">
        <color indexed="23"/>
      </bottom>
      <diagonal/>
    </border>
    <border>
      <left style="dashed">
        <color indexed="23"/>
      </left>
      <right style="dashed">
        <color indexed="23"/>
      </right>
      <top style="dashed">
        <color indexed="23"/>
      </top>
      <bottom style="dashed">
        <color indexed="23"/>
      </bottom>
      <diagonal/>
    </border>
    <border>
      <left style="dashed">
        <color indexed="23"/>
      </left>
      <right style="medium">
        <color indexed="23"/>
      </right>
      <top style="dashed">
        <color indexed="23"/>
      </top>
      <bottom style="dashed">
        <color indexed="23"/>
      </bottom>
      <diagonal/>
    </border>
    <border>
      <left style="medium">
        <color indexed="23"/>
      </left>
      <right style="dashed">
        <color indexed="23"/>
      </right>
      <top style="dashed">
        <color indexed="23"/>
      </top>
      <bottom style="medium">
        <color indexed="23"/>
      </bottom>
      <diagonal/>
    </border>
    <border>
      <left style="dashed">
        <color indexed="23"/>
      </left>
      <right style="dashed">
        <color indexed="23"/>
      </right>
      <top style="dashed">
        <color indexed="23"/>
      </top>
      <bottom style="medium">
        <color indexed="23"/>
      </bottom>
      <diagonal/>
    </border>
    <border>
      <left style="dashed">
        <color indexed="23"/>
      </left>
      <right style="medium">
        <color indexed="23"/>
      </right>
      <top style="dashed">
        <color indexed="23"/>
      </top>
      <bottom style="medium">
        <color indexed="23"/>
      </bottom>
      <diagonal/>
    </border>
    <border>
      <left style="medium">
        <color indexed="23"/>
      </left>
      <right style="dashed">
        <color indexed="23"/>
      </right>
      <top style="dashed">
        <color indexed="23"/>
      </top>
      <bottom/>
      <diagonal/>
    </border>
    <border>
      <left style="medium">
        <color indexed="23"/>
      </left>
      <right style="dashed">
        <color indexed="23"/>
      </right>
      <top/>
      <bottom style="dashed">
        <color indexed="23"/>
      </bottom>
      <diagonal/>
    </border>
    <border>
      <left style="dashed">
        <color indexed="23"/>
      </left>
      <right/>
      <top style="dashed">
        <color indexed="23"/>
      </top>
      <bottom style="dashed">
        <color indexed="23"/>
      </bottom>
      <diagonal/>
    </border>
    <border>
      <left/>
      <right/>
      <top style="dashed">
        <color indexed="23"/>
      </top>
      <bottom style="dashed">
        <color indexed="23"/>
      </bottom>
      <diagonal/>
    </border>
    <border>
      <left/>
      <right style="medium">
        <color indexed="23"/>
      </right>
      <top style="dashed">
        <color indexed="23"/>
      </top>
      <bottom style="dashed">
        <color indexed="23"/>
      </bottom>
      <diagonal/>
    </border>
  </borders>
  <cellStyleXfs count="2">
    <xf numFmtId="0" fontId="0" fillId="0" borderId="0"/>
    <xf numFmtId="9" fontId="1" fillId="0" borderId="0" applyFont="0" applyFill="0" applyBorder="0" applyAlignment="0" applyProtection="0"/>
  </cellStyleXfs>
  <cellXfs count="161">
    <xf numFmtId="0" fontId="0" fillId="0" borderId="0" xfId="0"/>
    <xf numFmtId="0" fontId="3" fillId="2" borderId="0" xfId="0" applyFont="1" applyFill="1" applyAlignment="1">
      <alignment horizontal="center" vertical="center" wrapText="1"/>
    </xf>
    <xf numFmtId="0" fontId="2" fillId="2" borderId="0" xfId="0" applyFont="1" applyFill="1" applyAlignment="1">
      <alignment vertical="center" wrapText="1"/>
    </xf>
    <xf numFmtId="49" fontId="2" fillId="2" borderId="0" xfId="0" applyNumberFormat="1" applyFont="1" applyFill="1" applyAlignment="1">
      <alignment horizontal="left" vertical="center" wrapText="1"/>
    </xf>
    <xf numFmtId="0" fontId="2" fillId="2" borderId="0" xfId="0" applyFont="1" applyFill="1" applyAlignment="1">
      <alignment horizontal="center" vertical="center" wrapText="1"/>
    </xf>
    <xf numFmtId="49" fontId="4" fillId="2" borderId="2" xfId="0" applyNumberFormat="1" applyFont="1" applyFill="1" applyBorder="1" applyAlignment="1">
      <alignment horizontal="left" vertical="center" wrapText="1"/>
    </xf>
    <xf numFmtId="49" fontId="7" fillId="3" borderId="2" xfId="0" applyNumberFormat="1" applyFont="1" applyFill="1" applyBorder="1" applyAlignment="1">
      <alignment horizontal="left" vertical="center" wrapText="1"/>
    </xf>
    <xf numFmtId="0" fontId="7" fillId="3" borderId="4" xfId="0" applyFont="1" applyFill="1" applyBorder="1" applyAlignment="1">
      <alignment horizontal="center" vertical="center" wrapText="1"/>
    </xf>
    <xf numFmtId="49" fontId="8" fillId="0" borderId="5" xfId="0" applyNumberFormat="1" applyFont="1" applyFill="1" applyBorder="1" applyAlignment="1">
      <alignment horizontal="left" vertical="center" wrapText="1"/>
    </xf>
    <xf numFmtId="0" fontId="7" fillId="3" borderId="6" xfId="0" applyFont="1" applyFill="1" applyBorder="1" applyAlignment="1">
      <alignment horizontal="center" vertical="center" wrapText="1"/>
    </xf>
    <xf numFmtId="49" fontId="4" fillId="2" borderId="2" xfId="0" applyNumberFormat="1" applyFont="1" applyFill="1" applyBorder="1" applyAlignment="1">
      <alignment horizontal="right" vertical="center" wrapText="1"/>
    </xf>
    <xf numFmtId="0" fontId="7" fillId="3" borderId="10" xfId="0" applyFont="1" applyFill="1" applyBorder="1" applyAlignment="1">
      <alignment horizontal="center" vertical="center" wrapText="1"/>
    </xf>
    <xf numFmtId="165" fontId="5" fillId="0" borderId="10" xfId="1" applyNumberFormat="1" applyFont="1" applyFill="1" applyBorder="1" applyAlignment="1">
      <alignment horizontal="center" vertical="center" wrapText="1"/>
    </xf>
    <xf numFmtId="165" fontId="5" fillId="0" borderId="11" xfId="1" applyNumberFormat="1" applyFont="1" applyFill="1" applyBorder="1" applyAlignment="1">
      <alignment horizontal="center" vertical="center" wrapText="1"/>
    </xf>
    <xf numFmtId="0" fontId="7" fillId="3" borderId="12" xfId="0" applyFont="1" applyFill="1" applyBorder="1" applyAlignment="1">
      <alignment horizontal="center" vertical="center" wrapText="1"/>
    </xf>
    <xf numFmtId="165" fontId="5" fillId="0" borderId="1" xfId="1" applyNumberFormat="1" applyFont="1" applyFill="1" applyBorder="1" applyAlignment="1">
      <alignment horizontal="center" vertical="center" wrapText="1"/>
    </xf>
    <xf numFmtId="49" fontId="4" fillId="0" borderId="2" xfId="0" applyNumberFormat="1" applyFont="1" applyFill="1" applyBorder="1" applyAlignment="1">
      <alignment horizontal="right"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165" fontId="5" fillId="0" borderId="15" xfId="1" applyNumberFormat="1" applyFont="1" applyFill="1" applyBorder="1" applyAlignment="1">
      <alignment horizontal="center" vertical="center" wrapText="1"/>
    </xf>
    <xf numFmtId="9" fontId="5" fillId="0" borderId="11" xfId="1" applyNumberFormat="1" applyFont="1" applyFill="1" applyBorder="1" applyAlignment="1">
      <alignment horizontal="center" vertical="center" wrapText="1"/>
    </xf>
    <xf numFmtId="165" fontId="5" fillId="0" borderId="16" xfId="1" applyNumberFormat="1" applyFont="1" applyFill="1" applyBorder="1" applyAlignment="1">
      <alignment horizontal="center" vertical="center" wrapText="1"/>
    </xf>
    <xf numFmtId="9" fontId="5" fillId="0" borderId="10" xfId="1" applyNumberFormat="1" applyFont="1" applyFill="1" applyBorder="1" applyAlignment="1">
      <alignment horizontal="center" vertical="center" wrapText="1"/>
    </xf>
    <xf numFmtId="9" fontId="5" fillId="2" borderId="15" xfId="1" applyNumberFormat="1" applyFont="1" applyFill="1" applyBorder="1" applyAlignment="1">
      <alignment horizontal="center" vertical="center" wrapText="1"/>
    </xf>
    <xf numFmtId="0" fontId="9" fillId="0" borderId="0" xfId="0" applyFont="1"/>
    <xf numFmtId="1" fontId="0" fillId="0" borderId="0" xfId="0" applyNumberFormat="1"/>
    <xf numFmtId="9" fontId="0" fillId="0" borderId="0" xfId="0" applyNumberFormat="1"/>
    <xf numFmtId="165" fontId="5" fillId="2" borderId="17" xfId="1" applyNumberFormat="1" applyFont="1" applyFill="1" applyBorder="1" applyAlignment="1">
      <alignment horizontal="center" vertical="center" wrapText="1"/>
    </xf>
    <xf numFmtId="165" fontId="5" fillId="2" borderId="15" xfId="1" applyNumberFormat="1" applyFont="1" applyFill="1" applyBorder="1" applyAlignment="1">
      <alignment horizontal="center" vertical="center" wrapText="1"/>
    </xf>
    <xf numFmtId="165" fontId="9" fillId="0" borderId="0" xfId="0" applyNumberFormat="1" applyFont="1"/>
    <xf numFmtId="0" fontId="0" fillId="0" borderId="0" xfId="0" applyAlignment="1">
      <alignment wrapText="1"/>
    </xf>
    <xf numFmtId="0" fontId="0" fillId="0" borderId="7" xfId="0" applyBorder="1"/>
    <xf numFmtId="0" fontId="0" fillId="0" borderId="8" xfId="0" applyBorder="1"/>
    <xf numFmtId="0" fontId="0" fillId="0" borderId="18" xfId="0" applyBorder="1"/>
    <xf numFmtId="0" fontId="9" fillId="0" borderId="19" xfId="0" applyFont="1" applyBorder="1"/>
    <xf numFmtId="0" fontId="9" fillId="0" borderId="18" xfId="0" applyFont="1" applyBorder="1"/>
    <xf numFmtId="0" fontId="9" fillId="0" borderId="20" xfId="0" applyFont="1" applyBorder="1"/>
    <xf numFmtId="0" fontId="9" fillId="0" borderId="21" xfId="0" applyFont="1" applyBorder="1"/>
    <xf numFmtId="0" fontId="0" fillId="0" borderId="0" xfId="0" applyNumberFormat="1"/>
    <xf numFmtId="0" fontId="4" fillId="2"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9" fillId="0" borderId="0" xfId="0" applyNumberFormat="1" applyFont="1"/>
    <xf numFmtId="0" fontId="4" fillId="0" borderId="2" xfId="0" applyNumberFormat="1" applyFont="1" applyFill="1" applyBorder="1" applyAlignment="1">
      <alignment horizontal="right" vertical="center" wrapText="1"/>
    </xf>
    <xf numFmtId="0" fontId="4" fillId="0" borderId="2" xfId="0" applyNumberFormat="1" applyFont="1" applyFill="1" applyBorder="1" applyAlignment="1">
      <alignment horizontal="left" vertical="center" wrapText="1"/>
    </xf>
    <xf numFmtId="0" fontId="4" fillId="2" borderId="2" xfId="0" applyNumberFormat="1" applyFont="1" applyFill="1" applyBorder="1" applyAlignment="1">
      <alignment horizontal="right" vertical="center" wrapText="1"/>
    </xf>
    <xf numFmtId="0" fontId="10" fillId="0" borderId="0" xfId="0" applyFont="1" applyAlignment="1">
      <alignment horizontal="center"/>
    </xf>
    <xf numFmtId="164" fontId="9" fillId="0" borderId="0" xfId="0" applyNumberFormat="1" applyFont="1"/>
    <xf numFmtId="0" fontId="0" fillId="5" borderId="18" xfId="0" applyFill="1" applyBorder="1"/>
    <xf numFmtId="0" fontId="9" fillId="5" borderId="19" xfId="0" applyFont="1" applyFill="1" applyBorder="1"/>
    <xf numFmtId="0" fontId="0" fillId="5" borderId="0" xfId="0" applyFill="1"/>
    <xf numFmtId="0" fontId="9" fillId="5" borderId="0" xfId="0" applyFont="1" applyFill="1"/>
    <xf numFmtId="9" fontId="0" fillId="5" borderId="0" xfId="0" applyNumberFormat="1" applyFill="1"/>
    <xf numFmtId="0" fontId="0" fillId="5" borderId="0" xfId="0" applyNumberFormat="1" applyFill="1"/>
    <xf numFmtId="164" fontId="9" fillId="5" borderId="0" xfId="0" applyNumberFormat="1" applyFont="1" applyFill="1"/>
    <xf numFmtId="165" fontId="0" fillId="5" borderId="0" xfId="0" applyNumberFormat="1" applyFill="1"/>
    <xf numFmtId="0" fontId="0" fillId="5" borderId="0" xfId="0" applyNumberFormat="1" applyFill="1" applyAlignment="1">
      <alignment horizontal="center"/>
    </xf>
    <xf numFmtId="0" fontId="15" fillId="2" borderId="0" xfId="0" applyFont="1" applyFill="1" applyAlignment="1">
      <alignment vertical="center" wrapText="1"/>
    </xf>
    <xf numFmtId="0" fontId="15" fillId="2" borderId="0" xfId="0" applyFont="1" applyFill="1" applyAlignment="1">
      <alignment horizontal="left" vertical="center" wrapText="1"/>
    </xf>
    <xf numFmtId="0" fontId="15" fillId="0" borderId="0" xfId="0" applyFont="1" applyFill="1" applyAlignment="1">
      <alignment vertical="center" wrapText="1"/>
    </xf>
    <xf numFmtId="0" fontId="15" fillId="0" borderId="0" xfId="0" applyFont="1" applyAlignment="1">
      <alignment vertical="center"/>
    </xf>
    <xf numFmtId="0" fontId="15" fillId="2" borderId="0" xfId="0" applyFont="1" applyFill="1" applyBorder="1" applyAlignment="1">
      <alignment vertical="center" wrapText="1"/>
    </xf>
    <xf numFmtId="0" fontId="15" fillId="2" borderId="0" xfId="0" applyFont="1" applyFill="1" applyBorder="1" applyAlignment="1">
      <alignment horizontal="left" vertical="center" wrapText="1"/>
    </xf>
    <xf numFmtId="49" fontId="15" fillId="0" borderId="29" xfId="0" applyNumberFormat="1" applyFont="1" applyFill="1" applyBorder="1" applyAlignment="1">
      <alignment horizontal="left" vertical="center" wrapText="1"/>
    </xf>
    <xf numFmtId="49" fontId="15" fillId="2" borderId="29" xfId="0" applyNumberFormat="1" applyFont="1" applyFill="1" applyBorder="1" applyAlignment="1">
      <alignment horizontal="left" vertical="center" wrapText="1"/>
    </xf>
    <xf numFmtId="49" fontId="15" fillId="4" borderId="29" xfId="0" applyNumberFormat="1" applyFont="1" applyFill="1" applyBorder="1" applyAlignment="1">
      <alignment horizontal="left" vertical="center" wrapText="1"/>
    </xf>
    <xf numFmtId="49" fontId="15" fillId="2" borderId="29" xfId="0" applyNumberFormat="1" applyFont="1" applyFill="1" applyBorder="1" applyAlignment="1" applyProtection="1">
      <alignment horizontal="left" vertical="center" wrapText="1"/>
      <protection locked="0" hidden="1"/>
    </xf>
    <xf numFmtId="49" fontId="15" fillId="2" borderId="29" xfId="0" applyNumberFormat="1" applyFont="1" applyFill="1" applyBorder="1" applyAlignment="1">
      <alignment horizontal="left" vertical="center" wrapText="1" indent="4"/>
    </xf>
    <xf numFmtId="49" fontId="15" fillId="0" borderId="29" xfId="0" applyNumberFormat="1" applyFont="1" applyFill="1" applyBorder="1" applyAlignment="1">
      <alignment horizontal="left" vertical="top" wrapText="1"/>
    </xf>
    <xf numFmtId="49" fontId="15" fillId="0" borderId="32" xfId="0" applyNumberFormat="1" applyFont="1" applyFill="1" applyBorder="1" applyAlignment="1">
      <alignment horizontal="justify" vertical="center" wrapText="1"/>
    </xf>
    <xf numFmtId="49" fontId="15" fillId="4" borderId="36" xfId="0" applyNumberFormat="1" applyFont="1" applyFill="1" applyBorder="1" applyAlignment="1" applyProtection="1">
      <alignment horizontal="left" vertical="center" wrapText="1"/>
      <protection locked="0" hidden="1"/>
    </xf>
    <xf numFmtId="49" fontId="15" fillId="5" borderId="29" xfId="0" applyNumberFormat="1" applyFont="1" applyFill="1" applyBorder="1" applyAlignment="1">
      <alignment horizontal="left" vertical="center" wrapText="1"/>
    </xf>
    <xf numFmtId="49" fontId="15" fillId="6" borderId="29" xfId="0" applyNumberFormat="1" applyFont="1" applyFill="1" applyBorder="1" applyAlignment="1">
      <alignment horizontal="left" vertical="center" wrapText="1"/>
    </xf>
    <xf numFmtId="0" fontId="15" fillId="6" borderId="30" xfId="0" applyFont="1" applyFill="1" applyBorder="1" applyAlignment="1">
      <alignment vertical="center" wrapText="1"/>
    </xf>
    <xf numFmtId="0" fontId="15" fillId="6" borderId="31" xfId="0" applyFont="1" applyFill="1" applyBorder="1" applyAlignment="1">
      <alignment vertical="center" wrapText="1"/>
    </xf>
    <xf numFmtId="0" fontId="15" fillId="2" borderId="30" xfId="0" applyFont="1" applyFill="1" applyBorder="1" applyAlignment="1">
      <alignment horizontal="left" vertical="center" wrapText="1"/>
    </xf>
    <xf numFmtId="0" fontId="15" fillId="2" borderId="31" xfId="0" applyFont="1" applyFill="1" applyBorder="1" applyAlignment="1">
      <alignment horizontal="left" vertical="center" wrapText="1"/>
    </xf>
    <xf numFmtId="49" fontId="2" fillId="2" borderId="9"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wrapText="1"/>
    </xf>
    <xf numFmtId="49" fontId="2" fillId="2" borderId="24" xfId="0" applyNumberFormat="1" applyFont="1" applyFill="1" applyBorder="1" applyAlignment="1">
      <alignment horizontal="center" vertical="center" wrapText="1"/>
    </xf>
    <xf numFmtId="0" fontId="15" fillId="4" borderId="30" xfId="0" applyFont="1" applyFill="1" applyBorder="1" applyAlignment="1">
      <alignment horizontal="justify" vertical="center" wrapText="1"/>
    </xf>
    <xf numFmtId="0" fontId="15" fillId="4" borderId="31" xfId="0" applyFont="1" applyFill="1" applyBorder="1" applyAlignment="1">
      <alignment horizontal="justify" vertical="center" wrapText="1"/>
    </xf>
    <xf numFmtId="0" fontId="15" fillId="4" borderId="30" xfId="0" applyFont="1" applyFill="1" applyBorder="1" applyAlignment="1">
      <alignment horizontal="left" vertical="top" wrapText="1"/>
    </xf>
    <xf numFmtId="0" fontId="15" fillId="4" borderId="31" xfId="0" applyFont="1" applyFill="1" applyBorder="1" applyAlignment="1">
      <alignment horizontal="left" vertical="top" wrapText="1"/>
    </xf>
    <xf numFmtId="0" fontId="13" fillId="6" borderId="26" xfId="0" applyFont="1" applyFill="1" applyBorder="1" applyAlignment="1">
      <alignment horizontal="left" vertical="center" wrapText="1"/>
    </xf>
    <xf numFmtId="0" fontId="13" fillId="6" borderId="27" xfId="0" applyFont="1" applyFill="1" applyBorder="1" applyAlignment="1">
      <alignment horizontal="left" vertical="center" wrapText="1"/>
    </xf>
    <xf numFmtId="0" fontId="13" fillId="6" borderId="28" xfId="0" applyFont="1" applyFill="1" applyBorder="1" applyAlignment="1">
      <alignment horizontal="left" vertical="center" wrapText="1"/>
    </xf>
    <xf numFmtId="0" fontId="12" fillId="0" borderId="9" xfId="0" applyFont="1" applyBorder="1" applyAlignment="1">
      <alignment horizontal="right" vertical="center" wrapText="1"/>
    </xf>
    <xf numFmtId="0" fontId="12" fillId="0" borderId="0" xfId="0" applyFont="1" applyBorder="1" applyAlignment="1">
      <alignment horizontal="right" vertical="center" wrapText="1"/>
    </xf>
    <xf numFmtId="0" fontId="12" fillId="0" borderId="24" xfId="0" applyFont="1" applyBorder="1" applyAlignment="1">
      <alignment horizontal="right" vertical="center" wrapText="1"/>
    </xf>
    <xf numFmtId="0" fontId="16" fillId="0" borderId="9" xfId="0" applyNumberFormat="1" applyFont="1" applyFill="1" applyBorder="1" applyAlignment="1">
      <alignment horizontal="left" vertical="center" wrapText="1"/>
    </xf>
    <xf numFmtId="0" fontId="16" fillId="0" borderId="0" xfId="0" applyNumberFormat="1" applyFont="1" applyFill="1" applyBorder="1" applyAlignment="1">
      <alignment horizontal="left" vertical="center" wrapText="1"/>
    </xf>
    <xf numFmtId="0" fontId="16" fillId="0" borderId="24" xfId="0" applyNumberFormat="1" applyFont="1" applyFill="1" applyBorder="1" applyAlignment="1">
      <alignment horizontal="left" vertical="center" wrapText="1"/>
    </xf>
    <xf numFmtId="0" fontId="15" fillId="0" borderId="30" xfId="0" applyFont="1" applyFill="1" applyBorder="1" applyAlignment="1">
      <alignment horizontal="left" vertical="center" wrapText="1"/>
    </xf>
    <xf numFmtId="0" fontId="15" fillId="0" borderId="31" xfId="0" applyFont="1" applyFill="1" applyBorder="1" applyAlignment="1">
      <alignment horizontal="left" vertical="center" wrapText="1"/>
    </xf>
    <xf numFmtId="0" fontId="15" fillId="5" borderId="30" xfId="0" applyFont="1" applyFill="1" applyBorder="1" applyAlignment="1">
      <alignment horizontal="left" vertical="center" wrapText="1"/>
    </xf>
    <xf numFmtId="0" fontId="15" fillId="5" borderId="31" xfId="0" applyFont="1" applyFill="1" applyBorder="1" applyAlignment="1">
      <alignment horizontal="left" vertical="center" wrapText="1"/>
    </xf>
    <xf numFmtId="0" fontId="13" fillId="6" borderId="29" xfId="0" applyFont="1" applyFill="1" applyBorder="1" applyAlignment="1" applyProtection="1">
      <alignment horizontal="left" vertical="center" wrapText="1"/>
      <protection locked="0" hidden="1"/>
    </xf>
    <xf numFmtId="0" fontId="13" fillId="6" borderId="30" xfId="0" applyFont="1" applyFill="1" applyBorder="1" applyAlignment="1" applyProtection="1">
      <alignment horizontal="left" vertical="center" wrapText="1"/>
      <protection locked="0" hidden="1"/>
    </xf>
    <xf numFmtId="0" fontId="13" fillId="6" borderId="31" xfId="0" applyFont="1" applyFill="1" applyBorder="1" applyAlignment="1" applyProtection="1">
      <alignment horizontal="left" vertical="center" wrapText="1"/>
      <protection locked="0" hidden="1"/>
    </xf>
    <xf numFmtId="0" fontId="15" fillId="2" borderId="30" xfId="0" applyFont="1" applyFill="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49" fontId="15" fillId="4" borderId="29" xfId="0" applyNumberFormat="1" applyFont="1" applyFill="1" applyBorder="1" applyAlignment="1">
      <alignment horizontal="left" vertical="center" wrapText="1"/>
    </xf>
    <xf numFmtId="0" fontId="15" fillId="2" borderId="30" xfId="0" applyFont="1" applyFill="1" applyBorder="1" applyAlignment="1">
      <alignment vertical="center" wrapText="1"/>
    </xf>
    <xf numFmtId="0" fontId="15" fillId="2" borderId="31" xfId="0" applyFont="1" applyFill="1" applyBorder="1" applyAlignment="1">
      <alignment vertical="center" wrapText="1"/>
    </xf>
    <xf numFmtId="49" fontId="13" fillId="6" borderId="29" xfId="0" applyNumberFormat="1" applyFont="1" applyFill="1" applyBorder="1" applyAlignment="1">
      <alignment horizontal="left" vertical="center" wrapText="1"/>
    </xf>
    <xf numFmtId="49" fontId="13" fillId="6" borderId="30" xfId="0" applyNumberFormat="1" applyFont="1" applyFill="1" applyBorder="1" applyAlignment="1">
      <alignment horizontal="left" vertical="center" wrapText="1"/>
    </xf>
    <xf numFmtId="49" fontId="13" fillId="6" borderId="31" xfId="0" applyNumberFormat="1" applyFont="1" applyFill="1" applyBorder="1" applyAlignment="1">
      <alignment horizontal="left" vertical="center" wrapText="1"/>
    </xf>
    <xf numFmtId="0" fontId="15" fillId="0" borderId="30" xfId="0" applyFont="1" applyFill="1" applyBorder="1" applyAlignment="1">
      <alignment horizontal="left" vertical="top" wrapText="1"/>
    </xf>
    <xf numFmtId="0" fontId="15" fillId="0" borderId="31" xfId="0" applyFont="1" applyFill="1" applyBorder="1" applyAlignment="1">
      <alignment horizontal="left" vertical="top" wrapText="1"/>
    </xf>
    <xf numFmtId="49" fontId="15" fillId="2" borderId="29" xfId="0" applyNumberFormat="1" applyFont="1" applyFill="1" applyBorder="1" applyAlignment="1">
      <alignment horizontal="left" vertical="center" wrapText="1"/>
    </xf>
    <xf numFmtId="0" fontId="15" fillId="0" borderId="30" xfId="0" quotePrefix="1" applyNumberFormat="1" applyFont="1" applyFill="1" applyBorder="1" applyAlignment="1">
      <alignment horizontal="left" vertical="center" wrapText="1"/>
    </xf>
    <xf numFmtId="0" fontId="15" fillId="0" borderId="30" xfId="0" applyNumberFormat="1" applyFont="1" applyBorder="1" applyAlignment="1">
      <alignment horizontal="left" wrapText="1"/>
    </xf>
    <xf numFmtId="0" fontId="15" fillId="0" borderId="31" xfId="0" applyNumberFormat="1" applyFont="1" applyBorder="1" applyAlignment="1">
      <alignment horizontal="left" wrapText="1"/>
    </xf>
    <xf numFmtId="49" fontId="15" fillId="2" borderId="30" xfId="0" applyNumberFormat="1" applyFont="1" applyFill="1" applyBorder="1" applyAlignment="1">
      <alignment horizontal="left" vertical="center" wrapText="1"/>
    </xf>
    <xf numFmtId="0" fontId="15" fillId="2" borderId="30" xfId="0" applyFont="1" applyFill="1" applyBorder="1" applyAlignment="1">
      <alignment horizontal="left"/>
    </xf>
    <xf numFmtId="0" fontId="15" fillId="2" borderId="31" xfId="0" applyFont="1" applyFill="1" applyBorder="1" applyAlignment="1">
      <alignment horizontal="left"/>
    </xf>
    <xf numFmtId="0" fontId="13" fillId="6" borderId="29" xfId="0" applyFont="1" applyFill="1" applyBorder="1" applyAlignment="1">
      <alignment horizontal="left" vertical="center" wrapText="1"/>
    </xf>
    <xf numFmtId="0" fontId="13" fillId="6" borderId="30" xfId="0" applyFont="1" applyFill="1" applyBorder="1" applyAlignment="1">
      <alignment horizontal="left" vertical="center" wrapText="1"/>
    </xf>
    <xf numFmtId="0" fontId="13" fillId="6" borderId="31" xfId="0" applyFont="1" applyFill="1" applyBorder="1" applyAlignment="1">
      <alignment horizontal="left" vertical="center" wrapText="1"/>
    </xf>
    <xf numFmtId="0" fontId="15" fillId="0" borderId="30" xfId="0" applyFont="1" applyFill="1" applyBorder="1" applyAlignment="1">
      <alignment horizontal="justify" vertical="center" wrapText="1"/>
    </xf>
    <xf numFmtId="0" fontId="15" fillId="0" borderId="31" xfId="0" applyFont="1" applyFill="1" applyBorder="1" applyAlignment="1">
      <alignment horizontal="justify" vertical="center" wrapText="1"/>
    </xf>
    <xf numFmtId="0" fontId="13" fillId="3" borderId="29" xfId="0" applyFont="1" applyFill="1" applyBorder="1" applyAlignment="1" applyProtection="1">
      <alignment horizontal="left" vertical="center" wrapText="1"/>
      <protection locked="0" hidden="1"/>
    </xf>
    <xf numFmtId="0" fontId="13" fillId="3" borderId="30" xfId="0" applyFont="1" applyFill="1" applyBorder="1" applyAlignment="1" applyProtection="1">
      <alignment horizontal="left" vertical="center" wrapText="1"/>
      <protection locked="0" hidden="1"/>
    </xf>
    <xf numFmtId="0" fontId="13" fillId="3" borderId="31" xfId="0" applyFont="1" applyFill="1" applyBorder="1" applyAlignment="1" applyProtection="1">
      <alignment horizontal="left" vertical="center" wrapText="1"/>
      <protection locked="0" hidden="1"/>
    </xf>
    <xf numFmtId="165" fontId="15" fillId="2" borderId="30" xfId="0" applyNumberFormat="1" applyFont="1" applyFill="1" applyBorder="1" applyAlignment="1">
      <alignment horizontal="left" vertical="center" wrapText="1"/>
    </xf>
    <xf numFmtId="165" fontId="15" fillId="2" borderId="31" xfId="0" applyNumberFormat="1" applyFont="1" applyFill="1" applyBorder="1" applyAlignment="1">
      <alignment horizontal="left" vertical="center" wrapText="1"/>
    </xf>
    <xf numFmtId="3" fontId="15" fillId="4" borderId="30" xfId="0" applyNumberFormat="1" applyFont="1" applyFill="1" applyBorder="1" applyAlignment="1">
      <alignment horizontal="center" vertical="center" wrapText="1"/>
    </xf>
    <xf numFmtId="3" fontId="15" fillId="4" borderId="31" xfId="0" applyNumberFormat="1" applyFont="1" applyFill="1" applyBorder="1" applyAlignment="1">
      <alignment horizontal="center" vertical="center" wrapText="1"/>
    </xf>
    <xf numFmtId="49" fontId="15" fillId="0" borderId="30" xfId="0" applyNumberFormat="1" applyFont="1" applyFill="1" applyBorder="1" applyAlignment="1" applyProtection="1">
      <alignment horizontal="left" vertical="center" wrapText="1"/>
      <protection locked="0" hidden="1"/>
    </xf>
    <xf numFmtId="49" fontId="15" fillId="0" borderId="31" xfId="0" applyNumberFormat="1" applyFont="1" applyFill="1" applyBorder="1" applyAlignment="1" applyProtection="1">
      <alignment horizontal="left" vertical="center" wrapText="1"/>
      <protection locked="0" hidden="1"/>
    </xf>
    <xf numFmtId="49" fontId="13" fillId="6" borderId="29" xfId="0" applyNumberFormat="1" applyFont="1" applyFill="1" applyBorder="1" applyAlignment="1" applyProtection="1">
      <alignment horizontal="left" vertical="center" wrapText="1"/>
      <protection locked="0" hidden="1"/>
    </xf>
    <xf numFmtId="49" fontId="13" fillId="6" borderId="30" xfId="0" applyNumberFormat="1" applyFont="1" applyFill="1" applyBorder="1" applyAlignment="1" applyProtection="1">
      <alignment horizontal="left" vertical="center" wrapText="1"/>
      <protection locked="0" hidden="1"/>
    </xf>
    <xf numFmtId="49" fontId="13" fillId="6" borderId="31" xfId="0" applyNumberFormat="1" applyFont="1" applyFill="1" applyBorder="1" applyAlignment="1" applyProtection="1">
      <alignment horizontal="left" vertical="center" wrapText="1"/>
      <protection locked="0" hidden="1"/>
    </xf>
    <xf numFmtId="49" fontId="15" fillId="2" borderId="30" xfId="0" applyNumberFormat="1" applyFont="1" applyFill="1" applyBorder="1" applyAlignment="1" applyProtection="1">
      <alignment vertical="center" wrapText="1"/>
      <protection locked="0" hidden="1"/>
    </xf>
    <xf numFmtId="49" fontId="15" fillId="2" borderId="31" xfId="0" applyNumberFormat="1" applyFont="1" applyFill="1" applyBorder="1" applyAlignment="1" applyProtection="1">
      <alignment vertical="center" wrapText="1"/>
      <protection locked="0" hidden="1"/>
    </xf>
    <xf numFmtId="49" fontId="15" fillId="4" borderId="30" xfId="0" applyNumberFormat="1" applyFont="1" applyFill="1" applyBorder="1" applyAlignment="1">
      <alignment horizontal="left" vertical="center" wrapText="1"/>
    </xf>
    <xf numFmtId="49" fontId="15" fillId="4" borderId="31" xfId="0" applyNumberFormat="1" applyFont="1" applyFill="1" applyBorder="1" applyAlignment="1">
      <alignment horizontal="left" vertical="center" wrapText="1"/>
    </xf>
    <xf numFmtId="49" fontId="15" fillId="2" borderId="31" xfId="0" applyNumberFormat="1" applyFont="1" applyFill="1" applyBorder="1" applyAlignment="1">
      <alignment horizontal="left" vertical="center" wrapText="1"/>
    </xf>
    <xf numFmtId="49" fontId="15" fillId="4" borderId="35" xfId="0" applyNumberFormat="1" applyFont="1" applyFill="1" applyBorder="1" applyAlignment="1" applyProtection="1">
      <alignment horizontal="left" vertical="center" wrapText="1"/>
      <protection locked="0" hidden="1"/>
    </xf>
    <xf numFmtId="49" fontId="15" fillId="4" borderId="36" xfId="0" applyNumberFormat="1" applyFont="1" applyFill="1" applyBorder="1" applyAlignment="1" applyProtection="1">
      <alignment horizontal="left" vertical="center" wrapText="1"/>
      <protection locked="0" hidden="1"/>
    </xf>
    <xf numFmtId="0" fontId="15" fillId="4" borderId="30" xfId="0" applyFont="1" applyFill="1" applyBorder="1" applyAlignment="1" applyProtection="1">
      <alignment horizontal="left" vertical="center" wrapText="1"/>
      <protection locked="0" hidden="1"/>
    </xf>
    <xf numFmtId="0" fontId="15" fillId="4" borderId="31" xfId="0" applyFont="1" applyFill="1" applyBorder="1" applyAlignment="1" applyProtection="1">
      <alignment horizontal="left" vertical="center" wrapText="1"/>
      <protection locked="0" hidden="1"/>
    </xf>
    <xf numFmtId="0" fontId="15" fillId="4" borderId="37" xfId="0" applyFont="1" applyFill="1" applyBorder="1" applyAlignment="1" applyProtection="1">
      <alignment horizontal="left" vertical="center" wrapText="1"/>
      <protection locked="0" hidden="1"/>
    </xf>
    <xf numFmtId="0" fontId="15" fillId="4" borderId="38" xfId="0" applyFont="1" applyFill="1" applyBorder="1" applyAlignment="1" applyProtection="1">
      <alignment horizontal="left" vertical="center" wrapText="1"/>
      <protection locked="0" hidden="1"/>
    </xf>
    <xf numFmtId="0" fontId="15" fillId="4" borderId="39" xfId="0" applyFont="1" applyFill="1" applyBorder="1" applyAlignment="1" applyProtection="1">
      <alignment horizontal="left" vertical="center" wrapText="1"/>
      <protection locked="0" hidden="1"/>
    </xf>
    <xf numFmtId="49" fontId="2" fillId="2" borderId="0" xfId="0" applyNumberFormat="1" applyFont="1" applyFill="1" applyAlignment="1">
      <alignment horizontal="left" vertical="center" wrapText="1"/>
    </xf>
    <xf numFmtId="0" fontId="15" fillId="2" borderId="0" xfId="0" applyFont="1" applyFill="1" applyBorder="1" applyAlignment="1">
      <alignment horizontal="left" vertical="center" wrapText="1"/>
    </xf>
    <xf numFmtId="49" fontId="13" fillId="2" borderId="22" xfId="0" applyNumberFormat="1" applyFont="1" applyFill="1" applyBorder="1" applyAlignment="1">
      <alignment horizontal="center" vertical="center" wrapText="1"/>
    </xf>
    <xf numFmtId="49" fontId="13" fillId="2" borderId="23" xfId="0" applyNumberFormat="1" applyFont="1" applyFill="1" applyBorder="1" applyAlignment="1">
      <alignment horizontal="center" vertical="center" wrapText="1"/>
    </xf>
    <xf numFmtId="49" fontId="13" fillId="2" borderId="25" xfId="0" applyNumberFormat="1" applyFont="1" applyFill="1" applyBorder="1" applyAlignment="1">
      <alignment horizontal="center" vertical="center" wrapText="1"/>
    </xf>
    <xf numFmtId="0" fontId="14" fillId="0" borderId="0" xfId="0" applyNumberFormat="1" applyFont="1" applyFill="1" applyBorder="1" applyAlignment="1">
      <alignment horizontal="left" vertical="top" wrapText="1"/>
    </xf>
    <xf numFmtId="2" fontId="14" fillId="0" borderId="0" xfId="0" applyNumberFormat="1" applyFont="1" applyFill="1" applyBorder="1" applyAlignment="1">
      <alignment horizontal="left" vertical="center" wrapText="1"/>
    </xf>
    <xf numFmtId="2" fontId="14" fillId="0" borderId="0" xfId="0" applyNumberFormat="1" applyFont="1" applyFill="1" applyBorder="1" applyAlignment="1">
      <alignment horizontal="justify" vertical="center" wrapText="1"/>
    </xf>
    <xf numFmtId="49" fontId="15" fillId="2" borderId="0" xfId="0" applyNumberFormat="1" applyFont="1" applyFill="1" applyAlignment="1">
      <alignment horizontal="left" vertical="center" wrapText="1"/>
    </xf>
    <xf numFmtId="0" fontId="15" fillId="4" borderId="33"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15" fillId="4" borderId="30" xfId="0" applyFont="1" applyFill="1" applyBorder="1" applyAlignment="1">
      <alignment horizontal="center" vertical="center" wrapText="1"/>
    </xf>
    <xf numFmtId="0" fontId="15" fillId="4" borderId="31" xfId="0" applyFont="1" applyFill="1" applyBorder="1" applyAlignment="1">
      <alignment horizontal="center" vertical="center" wrapText="1"/>
    </xf>
    <xf numFmtId="0" fontId="15" fillId="6" borderId="30" xfId="0" applyFont="1" applyFill="1" applyBorder="1" applyAlignment="1">
      <alignment horizontal="left" vertical="center" wrapText="1"/>
    </xf>
    <xf numFmtId="0" fontId="15" fillId="6" borderId="31"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85725</xdr:rowOff>
    </xdr:from>
    <xdr:to>
      <xdr:col>0</xdr:col>
      <xdr:colOff>1543050</xdr:colOff>
      <xdr:row>1</xdr:row>
      <xdr:rowOff>809625</xdr:rowOff>
    </xdr:to>
    <xdr:sp macro="[0]!Mask" textlink="">
      <xdr:nvSpPr>
        <xdr:cNvPr id="2" name="Rounded Rectangle 1"/>
        <xdr:cNvSpPr/>
      </xdr:nvSpPr>
      <xdr:spPr bwMode="auto">
        <a:xfrm>
          <a:off x="85725" y="247650"/>
          <a:ext cx="1457325" cy="723900"/>
        </a:xfrm>
        <a:prstGeom prst="roundRect">
          <a:avLst/>
        </a:prstGeom>
        <a:solidFill>
          <a:srgbClr val="FF0000"/>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ru-RU" sz="1100"/>
            <a:t>Нажми!</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56030</xdr:colOff>
      <xdr:row>0</xdr:row>
      <xdr:rowOff>56031</xdr:rowOff>
    </xdr:from>
    <xdr:to>
      <xdr:col>4</xdr:col>
      <xdr:colOff>1292196</xdr:colOff>
      <xdr:row>0</xdr:row>
      <xdr:rowOff>1008529</xdr:rowOff>
    </xdr:to>
    <xdr:pic>
      <xdr:nvPicPr>
        <xdr:cNvPr id="4"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30" y="56031"/>
          <a:ext cx="7320960" cy="9524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Y39"/>
  <sheetViews>
    <sheetView workbookViewId="0">
      <pane xSplit="13" topLeftCell="R1" activePane="topRight" state="frozen"/>
      <selection pane="topRight" activeCell="Y38" sqref="Y38:Z38"/>
    </sheetView>
  </sheetViews>
  <sheetFormatPr defaultRowHeight="12.75" x14ac:dyDescent="0.2"/>
  <cols>
    <col min="1" max="1" width="16.42578125" customWidth="1"/>
    <col min="2" max="2" width="13.42578125" customWidth="1"/>
    <col min="3" max="3" width="9.140625" customWidth="1"/>
    <col min="4" max="5" width="9.140625" hidden="1" customWidth="1"/>
    <col min="6" max="6" width="7.7109375" hidden="1" customWidth="1"/>
    <col min="7" max="9" width="9.140625" hidden="1" customWidth="1"/>
    <col min="10" max="10" width="37.5703125" hidden="1" customWidth="1"/>
    <col min="11" max="11" width="20" customWidth="1"/>
    <col min="12" max="12" width="3.5703125" customWidth="1"/>
    <col min="13" max="13" width="11.7109375" customWidth="1"/>
    <col min="14" max="14" width="18.42578125" customWidth="1"/>
    <col min="15" max="15" width="22" customWidth="1"/>
    <col min="16" max="16" width="20.85546875" customWidth="1"/>
    <col min="17" max="18" width="22.42578125" style="38" customWidth="1"/>
    <col min="19" max="19" width="24" style="38" customWidth="1"/>
    <col min="20" max="21" width="21.7109375" style="38" customWidth="1"/>
    <col min="22" max="23" width="28.7109375" style="38" customWidth="1"/>
    <col min="24" max="24" width="27.5703125" style="38" customWidth="1"/>
    <col min="25" max="26" width="27.42578125" style="38" customWidth="1"/>
    <col min="27" max="28" width="25.42578125" style="38" customWidth="1"/>
    <col min="29" max="29" width="24" style="38" customWidth="1"/>
    <col min="30" max="30" width="19.5703125" style="38" customWidth="1"/>
    <col min="31" max="31" width="21.5703125" style="38" customWidth="1"/>
    <col min="32" max="32" width="19.42578125" style="38" customWidth="1"/>
    <col min="34" max="34" width="11.7109375" customWidth="1"/>
    <col min="35" max="35" width="9.85546875" customWidth="1"/>
    <col min="40" max="40" width="29.5703125" customWidth="1"/>
  </cols>
  <sheetData>
    <row r="1" spans="1:51" ht="13.5" thickBot="1" x14ac:dyDescent="0.25">
      <c r="N1">
        <v>1</v>
      </c>
      <c r="O1">
        <v>2</v>
      </c>
      <c r="P1">
        <v>3</v>
      </c>
      <c r="Q1" s="38">
        <v>4</v>
      </c>
      <c r="R1" s="38">
        <v>5</v>
      </c>
      <c r="S1" s="38">
        <v>6</v>
      </c>
      <c r="T1" s="38">
        <v>7</v>
      </c>
      <c r="U1" s="38">
        <v>8</v>
      </c>
      <c r="V1" s="38">
        <v>9</v>
      </c>
      <c r="W1" s="38">
        <v>10</v>
      </c>
      <c r="X1" s="38">
        <v>11</v>
      </c>
      <c r="Y1" s="38">
        <v>12</v>
      </c>
      <c r="Z1" s="38">
        <v>13</v>
      </c>
      <c r="AA1" s="38">
        <v>14</v>
      </c>
      <c r="AB1" s="38">
        <v>15</v>
      </c>
      <c r="AC1" s="38">
        <v>16</v>
      </c>
      <c r="AD1" s="38">
        <v>17</v>
      </c>
      <c r="AE1" s="38">
        <v>18</v>
      </c>
      <c r="AF1" s="38">
        <v>19</v>
      </c>
      <c r="AG1">
        <v>20</v>
      </c>
      <c r="AH1">
        <v>21</v>
      </c>
      <c r="AI1">
        <v>22</v>
      </c>
      <c r="AJ1">
        <v>23</v>
      </c>
      <c r="AK1">
        <v>24</v>
      </c>
      <c r="AL1">
        <v>25</v>
      </c>
      <c r="AM1">
        <v>26</v>
      </c>
      <c r="AN1">
        <v>27</v>
      </c>
      <c r="AO1">
        <v>28</v>
      </c>
      <c r="AP1">
        <v>29</v>
      </c>
      <c r="AQ1">
        <v>30</v>
      </c>
      <c r="AR1">
        <v>31</v>
      </c>
      <c r="AS1">
        <v>32</v>
      </c>
      <c r="AT1">
        <v>33</v>
      </c>
      <c r="AU1">
        <v>34</v>
      </c>
      <c r="AV1">
        <v>35</v>
      </c>
      <c r="AW1">
        <v>36</v>
      </c>
      <c r="AX1">
        <v>37</v>
      </c>
      <c r="AY1">
        <v>38</v>
      </c>
    </row>
    <row r="2" spans="1:51" ht="72.75" customHeight="1" x14ac:dyDescent="0.2">
      <c r="A2" s="31"/>
      <c r="B2" s="32"/>
      <c r="N2" s="8" t="s">
        <v>34</v>
      </c>
      <c r="O2" s="10" t="s">
        <v>52</v>
      </c>
      <c r="P2" s="10" t="s">
        <v>51</v>
      </c>
      <c r="Q2" s="39" t="s">
        <v>4</v>
      </c>
      <c r="R2" s="39" t="s">
        <v>67</v>
      </c>
      <c r="S2" s="39" t="s">
        <v>47</v>
      </c>
      <c r="T2" s="42" t="s">
        <v>46</v>
      </c>
      <c r="U2" s="42" t="s">
        <v>66</v>
      </c>
      <c r="V2" s="42" t="s">
        <v>45</v>
      </c>
      <c r="W2" s="42" t="s">
        <v>68</v>
      </c>
      <c r="X2" s="39" t="s">
        <v>41</v>
      </c>
      <c r="Y2" s="44" t="s">
        <v>39</v>
      </c>
      <c r="Z2" s="44" t="s">
        <v>69</v>
      </c>
      <c r="AA2" s="44" t="s">
        <v>40</v>
      </c>
      <c r="AB2" s="44" t="s">
        <v>70</v>
      </c>
      <c r="AC2" s="40" t="s">
        <v>18</v>
      </c>
      <c r="AD2" s="39" t="s">
        <v>26</v>
      </c>
      <c r="AE2" s="43" t="s">
        <v>5</v>
      </c>
      <c r="AF2" s="39" t="s">
        <v>6</v>
      </c>
      <c r="AG2" s="6" t="s">
        <v>27</v>
      </c>
      <c r="AH2" s="17" t="s">
        <v>13</v>
      </c>
      <c r="AI2" s="7" t="s">
        <v>14</v>
      </c>
      <c r="AJ2" s="18" t="s">
        <v>33</v>
      </c>
      <c r="AK2" s="14" t="s">
        <v>36</v>
      </c>
      <c r="AL2" s="11" t="s">
        <v>13</v>
      </c>
      <c r="AM2" s="9" t="s">
        <v>14</v>
      </c>
      <c r="AN2" s="30" t="s">
        <v>42</v>
      </c>
      <c r="AO2" t="s">
        <v>33</v>
      </c>
      <c r="AP2" t="s">
        <v>36</v>
      </c>
      <c r="AQ2" t="s">
        <v>13</v>
      </c>
      <c r="AS2" s="6" t="s">
        <v>86</v>
      </c>
      <c r="AT2" s="17" t="s">
        <v>13</v>
      </c>
      <c r="AU2" s="7" t="s">
        <v>14</v>
      </c>
      <c r="AV2" s="18" t="s">
        <v>33</v>
      </c>
      <c r="AW2" s="14" t="s">
        <v>36</v>
      </c>
      <c r="AX2" s="11" t="s">
        <v>13</v>
      </c>
      <c r="AY2" s="9" t="s">
        <v>14</v>
      </c>
    </row>
    <row r="3" spans="1:51" x14ac:dyDescent="0.2">
      <c r="A3" s="33" t="s">
        <v>59</v>
      </c>
      <c r="B3" s="24" t="s">
        <v>83</v>
      </c>
      <c r="C3" s="25">
        <v>1</v>
      </c>
      <c r="K3" t="str">
        <f>VLOOKUP(B3,K4:L243,2,FALSE)</f>
        <v xml:space="preserve"> </v>
      </c>
    </row>
    <row r="4" spans="1:51" s="49" customFormat="1" x14ac:dyDescent="0.2">
      <c r="A4" s="47" t="s">
        <v>60</v>
      </c>
      <c r="B4" s="48" t="str">
        <f>IF(OR(C3=1,C3=3),"новые","подержанные")</f>
        <v>новые</v>
      </c>
      <c r="C4" s="49" t="str">
        <f xml:space="preserve"> IF(B4="новые","новых","подержанных")</f>
        <v>новых</v>
      </c>
      <c r="K4" s="49" t="s">
        <v>62</v>
      </c>
      <c r="L4" s="50" t="s">
        <v>77</v>
      </c>
      <c r="N4" s="51">
        <f>VLOOKUP($C$3/1,$L5:N8,N$1+2,FALSE)</f>
        <v>0.1</v>
      </c>
      <c r="O4" s="51" t="str">
        <f>VLOOKUP($C$3/1,$L5:O8,O$1+2,FALSE)</f>
        <v/>
      </c>
      <c r="P4" s="51" t="str">
        <f>VLOOKUP($C$3/1,$L5:P8,P$1+2,FALSE)</f>
        <v/>
      </c>
      <c r="Q4" s="52">
        <f>VLOOKUP($C$3/1,$L5:Q8,Q$1+2,FALSE)</f>
        <v>100000</v>
      </c>
      <c r="R4" s="52" t="str">
        <f>VLOOKUP($C$3/1,$L5:R8,R$1+2,FALSE)</f>
        <v>2 800 USD / 2 200 EUR</v>
      </c>
      <c r="S4" s="53" t="str">
        <f>VLOOKUP($C$3/1,$L5:S8,S$1+2,FALSE)</f>
        <v/>
      </c>
      <c r="T4" s="52">
        <f>VLOOKUP($C$3/1,$L5:T8,T$1+2,FALSE)</f>
        <v>1350000</v>
      </c>
      <c r="U4" s="52" t="str">
        <f>VLOOKUP($C$3/1,$L5:U8,U$1+2,FALSE)</f>
        <v xml:space="preserve"> 38 600 USD / 30 000 EUR</v>
      </c>
      <c r="V4" s="52">
        <f>VLOOKUP($C$3/1,$L5:V8,V$1+2,FALSE)</f>
        <v>6500000</v>
      </c>
      <c r="W4" s="52" t="str">
        <f>VLOOKUP($C$3/1,$L5:W8,W$1+2,FALSE)</f>
        <v>186 000 USD / 145 000 EUR</v>
      </c>
      <c r="X4" s="52" t="str">
        <f>VLOOKUP($C$3/1,$L5:X8,X$1+2,FALSE)</f>
        <v/>
      </c>
      <c r="Y4" s="52" t="str">
        <f>VLOOKUP($C$3/1,$L5:Y8,Y$1+2,FALSE)</f>
        <v/>
      </c>
      <c r="Z4" s="52" t="str">
        <f>VLOOKUP($C$3/1,$L5:Z8,Z$1+2,FALSE)</f>
        <v/>
      </c>
      <c r="AA4" s="52" t="str">
        <f>VLOOKUP($C$3/1,$L5:AA8,AA$1+2,FALSE)</f>
        <v/>
      </c>
      <c r="AB4" s="52" t="str">
        <f>VLOOKUP($C$3/1,$L5:AB8,AB$1+2,FALSE)</f>
        <v/>
      </c>
      <c r="AC4" s="52">
        <f>VLOOKUP($C$3/1,$L5:AC8,AC$1+2,FALSE)</f>
        <v>3</v>
      </c>
      <c r="AD4" s="52">
        <f>VLOOKUP($C$3/1,$L5:AD8,AD$1+2,FALSE)</f>
        <v>60</v>
      </c>
      <c r="AE4" s="52">
        <f>VLOOKUP($C$3/1,$L5:AE8,AE$1+2,FALSE)</f>
        <v>3</v>
      </c>
      <c r="AF4" s="52">
        <f>VLOOKUP($C$3/1,$L5:AF8,AF$1+2,FALSE)</f>
        <v>4</v>
      </c>
      <c r="AG4" s="51" t="str">
        <f>VLOOKUP($C$3/1,$L5:AG8,AG$1+2,FALSE)</f>
        <v/>
      </c>
      <c r="AH4" s="54">
        <f>VLOOKUP($C$3/1,$L5:AH8,AH$1+2,FALSE)</f>
        <v>0.1</v>
      </c>
      <c r="AI4" s="54">
        <f>VLOOKUP($C$3/1,$L5:AI8,AI$1+2,FALSE)</f>
        <v>0.11</v>
      </c>
      <c r="AJ4" s="54">
        <f>VLOOKUP($C$3/1,$L5:AJ8,AJ$1+2,FALSE)</f>
        <v>0.115</v>
      </c>
      <c r="AK4" s="54">
        <f>VLOOKUP($C$3/1,$L5:AK8,AK$1+2,FALSE)</f>
        <v>0.13</v>
      </c>
      <c r="AL4" s="54">
        <f>VLOOKUP($C$3/1,$L5:AL8,AL$1+2,FALSE)</f>
        <v>0.14499999999999999</v>
      </c>
      <c r="AM4" s="54">
        <f>VLOOKUP($C$3/1,$L5:AM8,AM$1+2,FALSE)</f>
        <v>0.15</v>
      </c>
      <c r="AN4" s="51" t="str">
        <f>VLOOKUP($C$3/1,$L5:AN8,AN$1+2,FALSE)</f>
        <v/>
      </c>
      <c r="AO4" s="51" t="str">
        <f>VLOOKUP($C$3/1,$L5:AO8,AO$1+2,FALSE)</f>
        <v/>
      </c>
      <c r="AP4" s="51" t="str">
        <f>VLOOKUP($C$3/1,$L5:AP8,AP$1+2,FALSE)</f>
        <v/>
      </c>
      <c r="AQ4" s="51" t="str">
        <f>VLOOKUP($C$3/1,$L5:AQ8,AQ$1+2,FALSE)</f>
        <v/>
      </c>
      <c r="AR4" s="49">
        <f>ISNONTEXT(L4)*1</f>
        <v>0</v>
      </c>
      <c r="AS4" s="51" t="str">
        <f>VLOOKUP($C$3/1,$L5:AS8,AS$1+2,FALSE)</f>
        <v/>
      </c>
      <c r="AT4" s="51">
        <f>VLOOKUP($C$3/1,$L5:AT8,AT$1+2,FALSE)</f>
        <v>0.1</v>
      </c>
      <c r="AU4" s="51">
        <f>VLOOKUP($C$3/1,$L5:AU8,AU$1+2,FALSE)</f>
        <v>0.11</v>
      </c>
      <c r="AV4" s="51">
        <f>VLOOKUP($C$3/1,$L5:AV8,AV$1+2,FALSE)</f>
        <v>0.11</v>
      </c>
      <c r="AW4" s="51">
        <f>VLOOKUP($C$3/1,$L5:AW8,AW$1+2,FALSE)</f>
        <v>0.125</v>
      </c>
      <c r="AX4" s="51">
        <f>VLOOKUP($C$3/1,$L5:AX8,AX$1+2,FALSE)</f>
        <v>0.14000000000000001</v>
      </c>
      <c r="AY4" s="51">
        <f>VLOOKUP($C$3/1,$L5:AY8,AY$1+2,FALSE)</f>
        <v>0.14499999999999999</v>
      </c>
    </row>
    <row r="5" spans="1:51" ht="14.25" customHeight="1" x14ac:dyDescent="0.2">
      <c r="A5" s="35" t="s">
        <v>63</v>
      </c>
      <c r="B5" s="34" t="str">
        <f>IF(C3=3,"да","нет")</f>
        <v>нет</v>
      </c>
      <c r="L5" s="25">
        <v>1</v>
      </c>
      <c r="M5" s="24" t="s">
        <v>61</v>
      </c>
      <c r="N5" s="26">
        <v>0.1</v>
      </c>
      <c r="O5" s="24" t="str">
        <f>""</f>
        <v/>
      </c>
      <c r="P5" s="24" t="str">
        <f>""</f>
        <v/>
      </c>
      <c r="Q5" s="38">
        <v>100000</v>
      </c>
      <c r="R5" s="41" t="s">
        <v>53</v>
      </c>
      <c r="S5" s="41" t="str">
        <f>""</f>
        <v/>
      </c>
      <c r="T5" s="38">
        <v>1350000</v>
      </c>
      <c r="U5" s="38" t="s">
        <v>48</v>
      </c>
      <c r="V5" s="38">
        <v>6500000</v>
      </c>
      <c r="W5" s="38" t="s">
        <v>58</v>
      </c>
      <c r="X5" s="41" t="str">
        <f>""</f>
        <v/>
      </c>
      <c r="Y5" s="41" t="str">
        <f>""</f>
        <v/>
      </c>
      <c r="Z5" s="41" t="str">
        <f>""</f>
        <v/>
      </c>
      <c r="AA5" s="41" t="str">
        <f>""</f>
        <v/>
      </c>
      <c r="AB5" s="41" t="str">
        <f>""</f>
        <v/>
      </c>
      <c r="AC5" s="41">
        <v>3</v>
      </c>
      <c r="AD5" s="41">
        <v>60</v>
      </c>
      <c r="AE5" s="41">
        <v>3</v>
      </c>
      <c r="AF5" s="41">
        <v>4</v>
      </c>
      <c r="AG5" s="24" t="str">
        <f>""</f>
        <v/>
      </c>
      <c r="AH5" s="27">
        <v>0.1</v>
      </c>
      <c r="AI5" s="28">
        <v>0.11</v>
      </c>
      <c r="AJ5" s="19">
        <v>0.115</v>
      </c>
      <c r="AK5" s="15">
        <v>0.13</v>
      </c>
      <c r="AL5" s="12">
        <v>0.14499999999999999</v>
      </c>
      <c r="AM5" s="13">
        <v>0.15</v>
      </c>
      <c r="AN5" s="29" t="str">
        <f>""</f>
        <v/>
      </c>
      <c r="AO5" s="29" t="str">
        <f>""</f>
        <v/>
      </c>
      <c r="AP5" s="29" t="str">
        <f>""</f>
        <v/>
      </c>
      <c r="AQ5" s="29" t="str">
        <f>""</f>
        <v/>
      </c>
      <c r="AR5">
        <f t="shared" ref="AR5:AR27" si="0">ISNONTEXT(L5)*1</f>
        <v>1</v>
      </c>
      <c r="AS5" s="24" t="str">
        <f>""</f>
        <v/>
      </c>
      <c r="AT5" s="27">
        <v>0.1</v>
      </c>
      <c r="AU5" s="28">
        <v>0.11</v>
      </c>
      <c r="AV5" s="19">
        <v>0.11</v>
      </c>
      <c r="AW5" s="15">
        <v>0.125</v>
      </c>
      <c r="AX5" s="12">
        <v>0.14000000000000001</v>
      </c>
      <c r="AY5" s="13">
        <v>0.14499999999999999</v>
      </c>
    </row>
    <row r="6" spans="1:51" ht="15" thickBot="1" x14ac:dyDescent="0.25">
      <c r="A6" s="36" t="s">
        <v>64</v>
      </c>
      <c r="B6" s="37" t="str">
        <f>IF(C3=4,"да","нет")</f>
        <v>нет</v>
      </c>
      <c r="L6" s="25">
        <v>2</v>
      </c>
      <c r="M6" s="24" t="s">
        <v>65</v>
      </c>
      <c r="N6" s="24" t="str">
        <f>""</f>
        <v/>
      </c>
      <c r="O6" s="26">
        <v>0.2</v>
      </c>
      <c r="P6" s="26">
        <v>0.3</v>
      </c>
      <c r="Q6" s="38">
        <v>100000</v>
      </c>
      <c r="R6" s="41" t="s">
        <v>53</v>
      </c>
      <c r="S6" s="41" t="str">
        <f>""</f>
        <v/>
      </c>
      <c r="T6" s="41" t="str">
        <f>""</f>
        <v/>
      </c>
      <c r="U6" s="41" t="str">
        <f>""</f>
        <v/>
      </c>
      <c r="V6" s="41" t="str">
        <f>""</f>
        <v/>
      </c>
      <c r="W6" s="41" t="str">
        <f>""</f>
        <v/>
      </c>
      <c r="X6" s="41" t="str">
        <f>""</f>
        <v/>
      </c>
      <c r="Y6" s="41">
        <v>2800000</v>
      </c>
      <c r="Z6" s="41" t="s">
        <v>35</v>
      </c>
      <c r="AA6" s="41">
        <v>2800000</v>
      </c>
      <c r="AB6" s="41" t="s">
        <v>35</v>
      </c>
      <c r="AC6" s="41">
        <v>3</v>
      </c>
      <c r="AD6" s="41">
        <v>60</v>
      </c>
      <c r="AE6" s="41">
        <v>3</v>
      </c>
      <c r="AF6" s="41">
        <v>4</v>
      </c>
      <c r="AG6" s="24" t="str">
        <f>""</f>
        <v/>
      </c>
      <c r="AH6" s="27">
        <v>0.11</v>
      </c>
      <c r="AI6" s="28">
        <v>0.12</v>
      </c>
      <c r="AJ6" s="21">
        <v>0.125</v>
      </c>
      <c r="AK6" s="21">
        <v>0.14000000000000001</v>
      </c>
      <c r="AL6" s="22">
        <v>0.155</v>
      </c>
      <c r="AM6" s="13">
        <v>0.16</v>
      </c>
      <c r="AN6" s="29" t="str">
        <f>""</f>
        <v/>
      </c>
      <c r="AO6" s="29" t="str">
        <f>""</f>
        <v/>
      </c>
      <c r="AP6" s="29" t="str">
        <f>""</f>
        <v/>
      </c>
      <c r="AQ6" s="29" t="str">
        <f>""</f>
        <v/>
      </c>
      <c r="AR6">
        <f t="shared" si="0"/>
        <v>1</v>
      </c>
      <c r="AS6" s="24" t="str">
        <f>""</f>
        <v/>
      </c>
      <c r="AT6" s="27">
        <v>0.11</v>
      </c>
      <c r="AU6" s="28">
        <v>0.12</v>
      </c>
      <c r="AV6" s="21">
        <v>0.115</v>
      </c>
      <c r="AW6" s="21">
        <v>0.13</v>
      </c>
      <c r="AX6" s="22">
        <v>0.14000000000000001</v>
      </c>
      <c r="AY6" s="13">
        <v>0.14499999999999999</v>
      </c>
    </row>
    <row r="7" spans="1:51" ht="14.25" x14ac:dyDescent="0.2">
      <c r="L7" s="25">
        <v>3</v>
      </c>
      <c r="M7" s="24" t="s">
        <v>63</v>
      </c>
      <c r="N7" s="26">
        <v>0.2</v>
      </c>
      <c r="O7" s="24" t="str">
        <f>""</f>
        <v/>
      </c>
      <c r="P7" s="24" t="str">
        <f>""</f>
        <v/>
      </c>
      <c r="Q7" s="38">
        <v>100000</v>
      </c>
      <c r="R7" s="41" t="str">
        <f>"не кредитуется"</f>
        <v>не кредитуется</v>
      </c>
      <c r="S7" s="46">
        <v>6500000</v>
      </c>
      <c r="T7" s="41" t="str">
        <f>""</f>
        <v/>
      </c>
      <c r="U7" s="41" t="str">
        <f>""</f>
        <v/>
      </c>
      <c r="V7" s="41" t="str">
        <f>""</f>
        <v/>
      </c>
      <c r="W7" s="41" t="str">
        <f>""</f>
        <v/>
      </c>
      <c r="X7" s="41" t="str">
        <f>""</f>
        <v/>
      </c>
      <c r="Y7" s="41" t="str">
        <f>""</f>
        <v/>
      </c>
      <c r="Z7" s="41" t="str">
        <f>""</f>
        <v/>
      </c>
      <c r="AA7" s="41" t="str">
        <f>""</f>
        <v/>
      </c>
      <c r="AB7" s="41" t="str">
        <f>""</f>
        <v/>
      </c>
      <c r="AC7" s="41">
        <v>3</v>
      </c>
      <c r="AD7" s="41">
        <v>36</v>
      </c>
      <c r="AE7" s="41">
        <v>3</v>
      </c>
      <c r="AF7" s="41">
        <v>4</v>
      </c>
      <c r="AG7" s="24" t="str">
        <f>""</f>
        <v/>
      </c>
      <c r="AH7" s="29" t="str">
        <f>"не кредитуется"</f>
        <v>не кредитуется</v>
      </c>
      <c r="AI7" s="29" t="str">
        <f>"не кредитуется"</f>
        <v>не кредитуется</v>
      </c>
      <c r="AJ7" s="19">
        <v>0.115</v>
      </c>
      <c r="AK7" s="15">
        <v>0.13</v>
      </c>
      <c r="AL7" s="12">
        <v>0.14499999999999999</v>
      </c>
      <c r="AM7" s="29" t="str">
        <f>"не кредитуется"</f>
        <v>не кредитуется</v>
      </c>
      <c r="AN7" s="29" t="str">
        <f>""</f>
        <v/>
      </c>
      <c r="AO7" s="29" t="s">
        <v>43</v>
      </c>
      <c r="AP7" s="29" t="s">
        <v>43</v>
      </c>
      <c r="AQ7" s="29" t="s">
        <v>37</v>
      </c>
      <c r="AR7">
        <f t="shared" si="0"/>
        <v>1</v>
      </c>
      <c r="AS7" s="24" t="str">
        <f>""</f>
        <v/>
      </c>
      <c r="AT7" s="29" t="str">
        <f>"не кредитуется"</f>
        <v>не кредитуется</v>
      </c>
      <c r="AU7" s="29" t="str">
        <f>"не кредитуется"</f>
        <v>не кредитуется</v>
      </c>
      <c r="AV7" s="19">
        <v>0.115</v>
      </c>
      <c r="AW7" s="15">
        <v>0.125</v>
      </c>
      <c r="AX7" s="12">
        <v>0.14000000000000001</v>
      </c>
      <c r="AY7" s="29" t="str">
        <f>"не кредитуется"</f>
        <v>не кредитуется</v>
      </c>
    </row>
    <row r="8" spans="1:51" ht="14.25" x14ac:dyDescent="0.2">
      <c r="L8" s="25">
        <v>4</v>
      </c>
      <c r="M8" s="24" t="s">
        <v>64</v>
      </c>
      <c r="N8" s="24" t="str">
        <f>""</f>
        <v/>
      </c>
      <c r="O8" s="26">
        <v>0.2</v>
      </c>
      <c r="P8" s="26">
        <v>0.3</v>
      </c>
      <c r="Q8" s="38">
        <v>100000</v>
      </c>
      <c r="R8" s="41" t="s">
        <v>53</v>
      </c>
      <c r="S8" s="41" t="str">
        <f>""</f>
        <v/>
      </c>
      <c r="T8" s="41" t="str">
        <f>""</f>
        <v/>
      </c>
      <c r="U8" s="41" t="str">
        <f>""</f>
        <v/>
      </c>
      <c r="V8" s="41" t="str">
        <f>""</f>
        <v/>
      </c>
      <c r="W8" s="41" t="str">
        <f>""</f>
        <v/>
      </c>
      <c r="X8" s="41" t="str">
        <f>""</f>
        <v/>
      </c>
      <c r="Y8" s="41">
        <v>6500000</v>
      </c>
      <c r="Z8" s="41" t="s">
        <v>58</v>
      </c>
      <c r="AA8" s="41">
        <v>2800000</v>
      </c>
      <c r="AB8" s="41" t="s">
        <v>35</v>
      </c>
      <c r="AC8" s="41">
        <v>3</v>
      </c>
      <c r="AD8" s="41">
        <v>60</v>
      </c>
      <c r="AE8" s="41">
        <v>3</v>
      </c>
      <c r="AF8" s="41">
        <v>4</v>
      </c>
      <c r="AG8" s="24" t="str">
        <f>""</f>
        <v/>
      </c>
      <c r="AH8" s="27">
        <v>0.1</v>
      </c>
      <c r="AI8" s="28">
        <v>0.11</v>
      </c>
      <c r="AJ8" s="19">
        <v>0.115</v>
      </c>
      <c r="AK8" s="15">
        <v>0.13</v>
      </c>
      <c r="AL8" s="12">
        <v>0.14499999999999999</v>
      </c>
      <c r="AM8" s="13">
        <v>0.15</v>
      </c>
      <c r="AN8" s="29" t="str">
        <f>""</f>
        <v/>
      </c>
      <c r="AO8" s="29" t="str">
        <f>""</f>
        <v/>
      </c>
      <c r="AP8" s="29" t="str">
        <f>""</f>
        <v/>
      </c>
      <c r="AQ8" s="29" t="str">
        <f>""</f>
        <v/>
      </c>
      <c r="AR8">
        <f t="shared" si="0"/>
        <v>1</v>
      </c>
      <c r="AS8" s="24" t="str">
        <f>""</f>
        <v/>
      </c>
      <c r="AT8" s="27">
        <v>0.1</v>
      </c>
      <c r="AU8" s="28">
        <v>0.11</v>
      </c>
      <c r="AV8" s="19">
        <v>0.115</v>
      </c>
      <c r="AW8" s="15">
        <v>0.125</v>
      </c>
      <c r="AX8" s="12">
        <v>0.14000000000000001</v>
      </c>
      <c r="AY8" s="13">
        <v>0.14499999999999999</v>
      </c>
    </row>
    <row r="9" spans="1:51" s="49" customFormat="1" x14ac:dyDescent="0.2">
      <c r="K9" s="50" t="s">
        <v>71</v>
      </c>
      <c r="L9" s="50" t="s">
        <v>78</v>
      </c>
      <c r="N9" s="51">
        <f>VLOOKUP($C$3/1,$L10:N13,N$1+2,FALSE)</f>
        <v>0.1</v>
      </c>
      <c r="O9" s="51" t="str">
        <f>VLOOKUP($C$3/1,$L10:O13,O$1+2,FALSE)</f>
        <v/>
      </c>
      <c r="P9" s="51" t="str">
        <f>VLOOKUP($C$3/1,$L10:P13,P$1+2,FALSE)</f>
        <v/>
      </c>
      <c r="Q9" s="52">
        <f>VLOOKUP($C$3/1,$L10:Q13,Q$1+2,FALSE)</f>
        <v>100000</v>
      </c>
      <c r="R9" s="52" t="str">
        <f>VLOOKUP($C$3/1,$L10:R13,R$1+2,FALSE)</f>
        <v>2 800 USD / 2 200 EUR</v>
      </c>
      <c r="S9" s="55" t="str">
        <f>VLOOKUP($C$3/1,$L10:S13,S$1+2,FALSE)</f>
        <v>без ограничения *</v>
      </c>
      <c r="T9" s="52" t="str">
        <f>VLOOKUP($C$3/1,$L10:T13,T$1+2,FALSE)</f>
        <v/>
      </c>
      <c r="U9" s="52" t="str">
        <f>VLOOKUP($C$3/1,$L10:U13,U$1+2,FALSE)</f>
        <v/>
      </c>
      <c r="V9" s="52" t="str">
        <f>VLOOKUP($C$3/1,$L10:V13,V$1+2,FALSE)</f>
        <v/>
      </c>
      <c r="W9" s="52" t="str">
        <f>VLOOKUP($C$3/1,$L10:W13,W$1+2,FALSE)</f>
        <v/>
      </c>
      <c r="X9" s="52" t="str">
        <f>VLOOKUP($C$3/1,$L10:X13,X$1+2,FALSE)</f>
        <v/>
      </c>
      <c r="Y9" s="52" t="str">
        <f>VLOOKUP($C$3/1,$L10:Y13,Y$1+2,FALSE)</f>
        <v/>
      </c>
      <c r="Z9" s="52" t="str">
        <f>VLOOKUP($C$3/1,$L10:Z13,Z$1+2,FALSE)</f>
        <v/>
      </c>
      <c r="AA9" s="52" t="str">
        <f>VLOOKUP($C$3/1,$L10:AA13,AA$1+2,FALSE)</f>
        <v/>
      </c>
      <c r="AB9" s="52" t="str">
        <f>VLOOKUP($C$3/1,$L10:AB13,AB$1+2,FALSE)</f>
        <v/>
      </c>
      <c r="AC9" s="52">
        <f>VLOOKUP($C$3/1,$L10:AC13,AC$1+2,FALSE)</f>
        <v>3</v>
      </c>
      <c r="AD9" s="52" t="str">
        <f>VLOOKUP($C$3/1,$L10:AD13,AD$1+2,FALSE)</f>
        <v>60**</v>
      </c>
      <c r="AE9" s="52">
        <f>VLOOKUP($C$3/1,$L10:AE13,AE$1+2,FALSE)</f>
        <v>3</v>
      </c>
      <c r="AF9" s="52">
        <f>VLOOKUP($C$3/1,$L10:AF13,AF$1+2,FALSE)</f>
        <v>4</v>
      </c>
      <c r="AG9" s="51" t="str">
        <f>VLOOKUP($C$3/1,$L10:AG13,AG$1+2,FALSE)</f>
        <v/>
      </c>
      <c r="AH9" s="51">
        <f>VLOOKUP($C$3/1,$L10:AH13,AH$1+2,FALSE)</f>
        <v>0.1</v>
      </c>
      <c r="AI9" s="51">
        <f>VLOOKUP($C$3/1,$L10:AI13,AI$1+2,FALSE)</f>
        <v>0.11</v>
      </c>
      <c r="AJ9" s="51">
        <f>VLOOKUP($C$3/1,$L10:AJ13,AJ$1+2,FALSE)</f>
        <v>0.115</v>
      </c>
      <c r="AK9" s="51">
        <f>VLOOKUP($C$3/1,$L10:AK13,AK$1+2,FALSE)</f>
        <v>0.13</v>
      </c>
      <c r="AL9" s="51">
        <f>VLOOKUP($C$3/1,$L10:AL13,AL$1+2,FALSE)</f>
        <v>0.14499999999999999</v>
      </c>
      <c r="AM9" s="51">
        <f>VLOOKUP($C$3/1,$L10:AM13,AM$1+2,FALSE)</f>
        <v>0.15</v>
      </c>
      <c r="AN9" s="51" t="str">
        <f>VLOOKUP($C$3/1,$L10:AN13,AN$1+2,FALSE)</f>
        <v/>
      </c>
      <c r="AO9" s="51" t="str">
        <f>VLOOKUP($C$3/1,$L10:AO13,AO$1+2,FALSE)</f>
        <v/>
      </c>
      <c r="AP9" s="51" t="str">
        <f>VLOOKUP($C$3/1,$L10:AP13,AP$1+2,FALSE)</f>
        <v/>
      </c>
      <c r="AQ9" s="51" t="str">
        <f>VLOOKUP($C$3/1,$L10:AQ13,AQ$1+2,FALSE)</f>
        <v/>
      </c>
      <c r="AR9" s="49">
        <f t="shared" si="0"/>
        <v>0</v>
      </c>
      <c r="AS9" s="51" t="str">
        <f>VLOOKUP($C$3/1,$L10:AS13,AS$1+2,FALSE)</f>
        <v/>
      </c>
      <c r="AT9" s="51">
        <f>VLOOKUP($C$3/1,$L10:AT13,AT$1+2,FALSE)</f>
        <v>0.1</v>
      </c>
      <c r="AU9" s="51">
        <f>VLOOKUP($C$3/1,$L10:AU13,AU$1+2,FALSE)</f>
        <v>0.11</v>
      </c>
      <c r="AV9" s="51">
        <f>VLOOKUP($C$3/1,$L10:AV13,AV$1+2,FALSE)</f>
        <v>0.11</v>
      </c>
      <c r="AW9" s="51">
        <f>VLOOKUP($C$3/1,$L10:AW13,AW$1+2,FALSE)</f>
        <v>0.125</v>
      </c>
      <c r="AX9" s="51">
        <f>VLOOKUP($C$3/1,$L10:AX13,AX$1+2,FALSE)</f>
        <v>0.14000000000000001</v>
      </c>
      <c r="AY9" s="51">
        <f>VLOOKUP($C$3/1,$L10:AY13,AY$1+2,FALSE)</f>
        <v>0.14499999999999999</v>
      </c>
    </row>
    <row r="10" spans="1:51" ht="15" x14ac:dyDescent="0.25">
      <c r="K10" s="24"/>
      <c r="L10" s="25">
        <v>1</v>
      </c>
      <c r="M10" s="24" t="s">
        <v>61</v>
      </c>
      <c r="N10" s="26">
        <v>0.1</v>
      </c>
      <c r="O10" s="24" t="str">
        <f>""</f>
        <v/>
      </c>
      <c r="P10" s="24" t="str">
        <f>""</f>
        <v/>
      </c>
      <c r="Q10" s="38">
        <v>100000</v>
      </c>
      <c r="R10" s="41" t="s">
        <v>53</v>
      </c>
      <c r="S10" s="45" t="s">
        <v>74</v>
      </c>
      <c r="T10" s="41" t="str">
        <f>""</f>
        <v/>
      </c>
      <c r="U10" s="41" t="str">
        <f>""</f>
        <v/>
      </c>
      <c r="V10" s="41" t="str">
        <f>""</f>
        <v/>
      </c>
      <c r="W10" s="41" t="str">
        <f>""</f>
        <v/>
      </c>
      <c r="X10" s="41" t="str">
        <f>""</f>
        <v/>
      </c>
      <c r="Y10" s="41" t="str">
        <f>""</f>
        <v/>
      </c>
      <c r="Z10" s="41" t="str">
        <f>""</f>
        <v/>
      </c>
      <c r="AA10" s="41" t="str">
        <f>""</f>
        <v/>
      </c>
      <c r="AB10" s="41" t="str">
        <f>""</f>
        <v/>
      </c>
      <c r="AC10" s="41">
        <v>3</v>
      </c>
      <c r="AD10" s="41" t="s">
        <v>76</v>
      </c>
      <c r="AE10" s="41">
        <v>3</v>
      </c>
      <c r="AF10" s="41">
        <v>4</v>
      </c>
      <c r="AG10" s="24" t="str">
        <f>""</f>
        <v/>
      </c>
      <c r="AH10" s="27">
        <v>0.1</v>
      </c>
      <c r="AI10" s="28">
        <v>0.11</v>
      </c>
      <c r="AJ10" s="19">
        <v>0.115</v>
      </c>
      <c r="AK10" s="15">
        <v>0.13</v>
      </c>
      <c r="AL10" s="12">
        <v>0.14499999999999999</v>
      </c>
      <c r="AM10" s="13">
        <v>0.15</v>
      </c>
      <c r="AN10" s="29" t="str">
        <f>""</f>
        <v/>
      </c>
      <c r="AO10" s="29" t="str">
        <f>""</f>
        <v/>
      </c>
      <c r="AP10" s="29" t="str">
        <f>""</f>
        <v/>
      </c>
      <c r="AQ10" s="29" t="str">
        <f>""</f>
        <v/>
      </c>
      <c r="AR10">
        <f t="shared" si="0"/>
        <v>1</v>
      </c>
      <c r="AS10" s="24" t="str">
        <f>""</f>
        <v/>
      </c>
      <c r="AT10" s="27">
        <v>0.1</v>
      </c>
      <c r="AU10" s="28">
        <v>0.11</v>
      </c>
      <c r="AV10" s="19">
        <v>0.11</v>
      </c>
      <c r="AW10" s="15">
        <v>0.125</v>
      </c>
      <c r="AX10" s="12">
        <v>0.14000000000000001</v>
      </c>
      <c r="AY10" s="13">
        <v>0.14499999999999999</v>
      </c>
    </row>
    <row r="11" spans="1:51" ht="14.25" x14ac:dyDescent="0.2">
      <c r="K11" s="24"/>
      <c r="L11" s="25">
        <v>2</v>
      </c>
      <c r="M11" s="24" t="s">
        <v>65</v>
      </c>
      <c r="N11" s="24" t="str">
        <f>""</f>
        <v/>
      </c>
      <c r="O11" s="26">
        <v>0.2</v>
      </c>
      <c r="P11" s="26">
        <v>0.3</v>
      </c>
      <c r="Q11" s="38">
        <v>100000</v>
      </c>
      <c r="R11" s="41" t="s">
        <v>53</v>
      </c>
      <c r="S11" s="41" t="str">
        <f>""</f>
        <v/>
      </c>
      <c r="T11" s="41" t="str">
        <f>""</f>
        <v/>
      </c>
      <c r="U11" s="41" t="str">
        <f>""</f>
        <v/>
      </c>
      <c r="V11" s="41" t="str">
        <f>""</f>
        <v/>
      </c>
      <c r="W11" s="41" t="str">
        <f>""</f>
        <v/>
      </c>
      <c r="X11" s="41" t="str">
        <f>""</f>
        <v/>
      </c>
      <c r="Y11" s="41">
        <v>2800000</v>
      </c>
      <c r="Z11" s="41" t="s">
        <v>35</v>
      </c>
      <c r="AA11" s="41">
        <v>2800000</v>
      </c>
      <c r="AB11" s="41" t="s">
        <v>35</v>
      </c>
      <c r="AC11" s="41">
        <v>3</v>
      </c>
      <c r="AD11" s="41">
        <v>60</v>
      </c>
      <c r="AE11" s="41">
        <v>3</v>
      </c>
      <c r="AF11" s="41">
        <v>4</v>
      </c>
      <c r="AG11" s="24" t="str">
        <f>""</f>
        <v/>
      </c>
      <c r="AH11" s="27">
        <v>0.11</v>
      </c>
      <c r="AI11" s="28">
        <v>0.12</v>
      </c>
      <c r="AJ11" s="21">
        <v>0.125</v>
      </c>
      <c r="AK11" s="21">
        <v>0.14000000000000001</v>
      </c>
      <c r="AL11" s="22">
        <v>0.155</v>
      </c>
      <c r="AM11" s="13">
        <v>0.16</v>
      </c>
      <c r="AN11" s="29" t="str">
        <f>""</f>
        <v/>
      </c>
      <c r="AO11" s="29" t="str">
        <f>""</f>
        <v/>
      </c>
      <c r="AP11" s="29" t="str">
        <f>""</f>
        <v/>
      </c>
      <c r="AQ11" s="29" t="str">
        <f>""</f>
        <v/>
      </c>
      <c r="AR11">
        <f t="shared" si="0"/>
        <v>1</v>
      </c>
      <c r="AS11" s="24" t="str">
        <f>""</f>
        <v/>
      </c>
      <c r="AT11" s="27">
        <v>0.11</v>
      </c>
      <c r="AU11" s="28">
        <v>0.12</v>
      </c>
      <c r="AV11" s="21">
        <v>0.115</v>
      </c>
      <c r="AW11" s="21">
        <v>0.13</v>
      </c>
      <c r="AX11" s="22">
        <v>0.14000000000000001</v>
      </c>
      <c r="AY11" s="13">
        <v>0.14499999999999999</v>
      </c>
    </row>
    <row r="12" spans="1:51" ht="14.25" customHeight="1" x14ac:dyDescent="0.25">
      <c r="K12" s="24"/>
      <c r="L12" s="25">
        <v>3</v>
      </c>
      <c r="M12" s="24" t="s">
        <v>63</v>
      </c>
      <c r="N12" s="26">
        <v>0.2</v>
      </c>
      <c r="O12" s="24" t="str">
        <f>""</f>
        <v/>
      </c>
      <c r="P12" s="24" t="str">
        <f>""</f>
        <v/>
      </c>
      <c r="Q12" s="38">
        <v>100000</v>
      </c>
      <c r="R12" s="41" t="str">
        <f>"не кредитуется"</f>
        <v>не кредитуется</v>
      </c>
      <c r="S12" s="45" t="s">
        <v>75</v>
      </c>
      <c r="T12" s="41" t="str">
        <f>""</f>
        <v/>
      </c>
      <c r="U12" s="41" t="str">
        <f>""</f>
        <v/>
      </c>
      <c r="V12" s="41" t="str">
        <f>""</f>
        <v/>
      </c>
      <c r="W12" s="41" t="str">
        <f>""</f>
        <v/>
      </c>
      <c r="X12" s="41" t="str">
        <f>""</f>
        <v/>
      </c>
      <c r="Y12" s="41" t="str">
        <f>""</f>
        <v/>
      </c>
      <c r="Z12" s="41" t="str">
        <f>""</f>
        <v/>
      </c>
      <c r="AA12" s="41" t="str">
        <f>""</f>
        <v/>
      </c>
      <c r="AB12" s="41" t="str">
        <f>""</f>
        <v/>
      </c>
      <c r="AC12" s="41">
        <v>3</v>
      </c>
      <c r="AD12" s="41">
        <v>36</v>
      </c>
      <c r="AE12" s="41">
        <v>3</v>
      </c>
      <c r="AF12" s="41">
        <v>4</v>
      </c>
      <c r="AG12" s="24" t="str">
        <f>""</f>
        <v/>
      </c>
      <c r="AH12" s="29" t="str">
        <f>"не кредитуется"</f>
        <v>не кредитуется</v>
      </c>
      <c r="AI12" s="29" t="str">
        <f>"не кредитуется"</f>
        <v>не кредитуется</v>
      </c>
      <c r="AJ12" s="19">
        <v>0.115</v>
      </c>
      <c r="AK12" s="15">
        <v>0.13</v>
      </c>
      <c r="AL12" s="12">
        <v>0.14499999999999999</v>
      </c>
      <c r="AM12" s="29" t="str">
        <f>"не кредитуется"</f>
        <v>не кредитуется</v>
      </c>
      <c r="AN12" s="29" t="str">
        <f>""</f>
        <v/>
      </c>
      <c r="AO12" s="29" t="s">
        <v>43</v>
      </c>
      <c r="AP12" s="29" t="s">
        <v>43</v>
      </c>
      <c r="AQ12" s="29" t="s">
        <v>37</v>
      </c>
      <c r="AR12">
        <f t="shared" si="0"/>
        <v>1</v>
      </c>
      <c r="AS12" s="24" t="str">
        <f>""</f>
        <v/>
      </c>
      <c r="AT12" s="29" t="str">
        <f>"не кредитуется"</f>
        <v>не кредитуется</v>
      </c>
      <c r="AU12" s="29" t="str">
        <f>"не кредитуется"</f>
        <v>не кредитуется</v>
      </c>
      <c r="AV12" s="19">
        <v>0.115</v>
      </c>
      <c r="AW12" s="15">
        <v>0.125</v>
      </c>
      <c r="AX12" s="12">
        <v>0.14000000000000001</v>
      </c>
      <c r="AY12" s="29" t="str">
        <f>"не кредитуется"</f>
        <v>не кредитуется</v>
      </c>
    </row>
    <row r="13" spans="1:51" ht="14.25" x14ac:dyDescent="0.2">
      <c r="K13" s="24"/>
      <c r="L13" s="25">
        <v>4</v>
      </c>
      <c r="M13" s="24" t="s">
        <v>64</v>
      </c>
      <c r="N13" s="24" t="str">
        <f>""</f>
        <v/>
      </c>
      <c r="O13" s="26">
        <v>0.2</v>
      </c>
      <c r="P13" s="26">
        <v>0.3</v>
      </c>
      <c r="Q13" s="38">
        <v>100000</v>
      </c>
      <c r="R13" s="41" t="s">
        <v>53</v>
      </c>
      <c r="S13" s="41" t="str">
        <f>""</f>
        <v/>
      </c>
      <c r="T13" s="41" t="str">
        <f>""</f>
        <v/>
      </c>
      <c r="U13" s="41" t="str">
        <f>""</f>
        <v/>
      </c>
      <c r="V13" s="41" t="str">
        <f>""</f>
        <v/>
      </c>
      <c r="W13" s="41" t="str">
        <f>""</f>
        <v/>
      </c>
      <c r="X13" s="41" t="str">
        <f>""</f>
        <v/>
      </c>
      <c r="Y13" s="41">
        <v>6500000</v>
      </c>
      <c r="Z13" s="41" t="s">
        <v>58</v>
      </c>
      <c r="AA13" s="41">
        <v>2800000</v>
      </c>
      <c r="AB13" s="41" t="s">
        <v>35</v>
      </c>
      <c r="AC13" s="41">
        <v>3</v>
      </c>
      <c r="AD13" s="41">
        <v>60</v>
      </c>
      <c r="AE13" s="41">
        <v>3</v>
      </c>
      <c r="AF13" s="41">
        <v>4</v>
      </c>
      <c r="AG13" s="24" t="str">
        <f>""</f>
        <v/>
      </c>
      <c r="AH13" s="27">
        <v>0.1</v>
      </c>
      <c r="AI13" s="28">
        <v>0.11</v>
      </c>
      <c r="AJ13" s="19">
        <v>0.115</v>
      </c>
      <c r="AK13" s="15">
        <v>0.13</v>
      </c>
      <c r="AL13" s="12">
        <v>0.14499999999999999</v>
      </c>
      <c r="AM13" s="13">
        <v>0.15</v>
      </c>
      <c r="AN13" s="29" t="str">
        <f>""</f>
        <v/>
      </c>
      <c r="AO13" s="29" t="str">
        <f>""</f>
        <v/>
      </c>
      <c r="AP13" s="29" t="str">
        <f>""</f>
        <v/>
      </c>
      <c r="AQ13" s="29" t="str">
        <f>""</f>
        <v/>
      </c>
      <c r="AR13">
        <f t="shared" si="0"/>
        <v>1</v>
      </c>
      <c r="AS13" s="24" t="str">
        <f>""</f>
        <v/>
      </c>
      <c r="AT13" s="27">
        <v>0.1</v>
      </c>
      <c r="AU13" s="28">
        <v>0.11</v>
      </c>
      <c r="AV13" s="19">
        <v>0.115</v>
      </c>
      <c r="AW13" s="15">
        <v>0.125</v>
      </c>
      <c r="AX13" s="12">
        <v>0.14000000000000001</v>
      </c>
      <c r="AY13" s="13">
        <v>0.14499999999999999</v>
      </c>
    </row>
    <row r="14" spans="1:51" s="49" customFormat="1" x14ac:dyDescent="0.2">
      <c r="K14" s="50" t="s">
        <v>79</v>
      </c>
      <c r="L14" s="50" t="s">
        <v>78</v>
      </c>
      <c r="N14" s="51">
        <f>VLOOKUP($C$3/1,$L15:N18,N$1+2,FALSE)</f>
        <v>0.1</v>
      </c>
      <c r="O14" s="51" t="str">
        <f>VLOOKUP($C$3/1,$L15:O18,O$1+2,FALSE)</f>
        <v/>
      </c>
      <c r="P14" s="51" t="str">
        <f>VLOOKUP($C$3/1,$L15:P18,P$1+2,FALSE)</f>
        <v/>
      </c>
      <c r="Q14" s="52">
        <f>VLOOKUP($C$3/1,$L15:Q18,Q$1+2,FALSE)</f>
        <v>100000</v>
      </c>
      <c r="R14" s="52" t="str">
        <f>VLOOKUP($C$3/1,$L15:R18,R$1+2,FALSE)</f>
        <v>2 800 USD / 2 200 EUR</v>
      </c>
      <c r="S14" s="53" t="str">
        <f>VLOOKUP($C$3/1,$L15:S18,S$1+2,FALSE)</f>
        <v/>
      </c>
      <c r="T14" s="52">
        <f>VLOOKUP($C$3/1,$L15:T18,T$1+2,FALSE)</f>
        <v>1350000</v>
      </c>
      <c r="U14" s="52" t="str">
        <f>VLOOKUP($C$3/1,$L15:U18,U$1+2,FALSE)</f>
        <v xml:space="preserve"> 38 600 USD / 30 000 EUR</v>
      </c>
      <c r="V14" s="52">
        <f>VLOOKUP($C$3/1,$L15:V18,V$1+2,FALSE)</f>
        <v>6500000</v>
      </c>
      <c r="W14" s="52" t="str">
        <f>VLOOKUP($C$3/1,$L15:W18,W$1+2,FALSE)</f>
        <v>186 000 USD / 145 000 EUR</v>
      </c>
      <c r="X14" s="52" t="str">
        <f>VLOOKUP($C$3/1,$L15:X18,X$1+2,FALSE)</f>
        <v/>
      </c>
      <c r="Y14" s="52" t="str">
        <f>VLOOKUP($C$3/1,$L15:Y18,Y$1+2,FALSE)</f>
        <v/>
      </c>
      <c r="Z14" s="52" t="str">
        <f>VLOOKUP($C$3/1,$L15:Z18,Z$1+2,FALSE)</f>
        <v/>
      </c>
      <c r="AA14" s="52" t="str">
        <f>VLOOKUP($C$3/1,$L15:AA18,AA$1+2,FALSE)</f>
        <v/>
      </c>
      <c r="AB14" s="52" t="str">
        <f>VLOOKUP($C$3/1,$L15:AB18,AB$1+2,FALSE)</f>
        <v/>
      </c>
      <c r="AC14" s="52">
        <f>VLOOKUP($C$3/1,$L15:AC18,AC$1+2,FALSE)</f>
        <v>3</v>
      </c>
      <c r="AD14" s="52">
        <f>VLOOKUP($C$3/1,$L15:AD18,AD$1+2,FALSE)</f>
        <v>60</v>
      </c>
      <c r="AE14" s="52">
        <f>VLOOKUP($C$3/1,$L15:AE18,AE$1+2,FALSE)</f>
        <v>3</v>
      </c>
      <c r="AF14" s="52">
        <f>VLOOKUP($C$3/1,$L15:AF18,AF$1+2,FALSE)</f>
        <v>4</v>
      </c>
      <c r="AG14" s="51" t="str">
        <f>VLOOKUP($C$3/1,$L15:AG18,AG$1+2,FALSE)</f>
        <v/>
      </c>
      <c r="AH14" s="51">
        <f>VLOOKUP($C$3/1,$L15:AH18,AH$1+2,FALSE)</f>
        <v>0.1</v>
      </c>
      <c r="AI14" s="51">
        <f>VLOOKUP($C$3/1,$L15:AI18,AI$1+2,FALSE)</f>
        <v>0.11</v>
      </c>
      <c r="AJ14" s="51">
        <f>VLOOKUP($C$3/1,$L15:AJ18,AJ$1+2,FALSE)</f>
        <v>0.115</v>
      </c>
      <c r="AK14" s="51">
        <f>VLOOKUP($C$3/1,$L15:AK18,AK$1+2,FALSE)</f>
        <v>0.13</v>
      </c>
      <c r="AL14" s="51">
        <f>VLOOKUP($C$3/1,$L15:AL18,AL$1+2,FALSE)</f>
        <v>0.14499999999999999</v>
      </c>
      <c r="AM14" s="51">
        <f>VLOOKUP($C$3/1,$L15:AM18,AM$1+2,FALSE)</f>
        <v>0.15</v>
      </c>
      <c r="AN14" s="51" t="str">
        <f>VLOOKUP($C$3/1,$L15:AN18,AN$1+2,FALSE)</f>
        <v/>
      </c>
      <c r="AO14" s="51" t="str">
        <f>VLOOKUP($C$3/1,$L15:AO18,AO$1+2,FALSE)</f>
        <v/>
      </c>
      <c r="AP14" s="51" t="str">
        <f>VLOOKUP($C$3/1,$L15:AP18,AP$1+2,FALSE)</f>
        <v/>
      </c>
      <c r="AQ14" s="51" t="str">
        <f>VLOOKUP($C$3/1,$L15:AQ18,AQ$1+2,FALSE)</f>
        <v/>
      </c>
      <c r="AR14" s="49">
        <f t="shared" si="0"/>
        <v>0</v>
      </c>
      <c r="AS14" s="51" t="str">
        <f>VLOOKUP($C$3/1,$L15:AS18,AS$1+2,FALSE)</f>
        <v/>
      </c>
      <c r="AT14" s="51">
        <f>VLOOKUP($C$3/1,$L15:AT18,AT$1+2,FALSE)</f>
        <v>0.1</v>
      </c>
      <c r="AU14" s="51">
        <f>VLOOKUP($C$3/1,$L15:AU18,AU$1+2,FALSE)</f>
        <v>0.11</v>
      </c>
      <c r="AV14" s="51">
        <f>VLOOKUP($C$3/1,$L15:AV18,AV$1+2,FALSE)</f>
        <v>0.11</v>
      </c>
      <c r="AW14" s="51">
        <f>VLOOKUP($C$3/1,$L15:AW18,AW$1+2,FALSE)</f>
        <v>0.125</v>
      </c>
      <c r="AX14" s="51">
        <f>VLOOKUP($C$3/1,$L15:AX18,AX$1+2,FALSE)</f>
        <v>0.14000000000000001</v>
      </c>
      <c r="AY14" s="51">
        <f>VLOOKUP($C$3/1,$L15:AY18,AY$1+2,FALSE)</f>
        <v>0.14499999999999999</v>
      </c>
    </row>
    <row r="15" spans="1:51" ht="14.25" x14ac:dyDescent="0.2">
      <c r="K15" s="24"/>
      <c r="L15" s="25">
        <v>1</v>
      </c>
      <c r="M15" s="24" t="s">
        <v>61</v>
      </c>
      <c r="N15" s="26">
        <v>0.1</v>
      </c>
      <c r="O15" s="24" t="str">
        <f>""</f>
        <v/>
      </c>
      <c r="P15" s="24" t="str">
        <f>""</f>
        <v/>
      </c>
      <c r="Q15" s="38">
        <v>100000</v>
      </c>
      <c r="R15" s="41" t="s">
        <v>53</v>
      </c>
      <c r="S15" s="41" t="str">
        <f>""</f>
        <v/>
      </c>
      <c r="T15" s="38">
        <v>1350000</v>
      </c>
      <c r="U15" s="38" t="s">
        <v>48</v>
      </c>
      <c r="V15" s="38">
        <v>6500000</v>
      </c>
      <c r="W15" s="38" t="s">
        <v>58</v>
      </c>
      <c r="X15" s="41" t="str">
        <f>""</f>
        <v/>
      </c>
      <c r="Y15" s="41" t="str">
        <f>""</f>
        <v/>
      </c>
      <c r="Z15" s="41" t="str">
        <f>""</f>
        <v/>
      </c>
      <c r="AA15" s="41" t="str">
        <f>""</f>
        <v/>
      </c>
      <c r="AB15" s="41" t="str">
        <f>""</f>
        <v/>
      </c>
      <c r="AC15" s="41">
        <v>3</v>
      </c>
      <c r="AD15" s="41">
        <v>60</v>
      </c>
      <c r="AE15" s="41">
        <v>3</v>
      </c>
      <c r="AF15" s="41">
        <v>4</v>
      </c>
      <c r="AG15" s="24" t="str">
        <f>""</f>
        <v/>
      </c>
      <c r="AH15" s="27">
        <v>0.1</v>
      </c>
      <c r="AI15" s="28">
        <v>0.11</v>
      </c>
      <c r="AJ15" s="19">
        <v>0.115</v>
      </c>
      <c r="AK15" s="15">
        <v>0.13</v>
      </c>
      <c r="AL15" s="12">
        <v>0.14499999999999999</v>
      </c>
      <c r="AM15" s="13">
        <v>0.15</v>
      </c>
      <c r="AN15" s="29" t="str">
        <f>""</f>
        <v/>
      </c>
      <c r="AO15" s="29" t="str">
        <f>""</f>
        <v/>
      </c>
      <c r="AP15" s="29" t="str">
        <f>""</f>
        <v/>
      </c>
      <c r="AQ15" s="29" t="str">
        <f>""</f>
        <v/>
      </c>
      <c r="AR15">
        <f t="shared" si="0"/>
        <v>1</v>
      </c>
      <c r="AS15" s="24" t="str">
        <f>""</f>
        <v/>
      </c>
      <c r="AT15" s="27">
        <v>0.1</v>
      </c>
      <c r="AU15" s="28">
        <v>0.11</v>
      </c>
      <c r="AV15" s="19">
        <v>0.11</v>
      </c>
      <c r="AW15" s="15">
        <v>0.125</v>
      </c>
      <c r="AX15" s="12">
        <v>0.14000000000000001</v>
      </c>
      <c r="AY15" s="13">
        <v>0.14499999999999999</v>
      </c>
    </row>
    <row r="16" spans="1:51" ht="14.25" x14ac:dyDescent="0.2">
      <c r="E16" s="8"/>
      <c r="F16" s="10"/>
      <c r="G16" s="10"/>
      <c r="H16" s="5"/>
      <c r="I16" s="5"/>
      <c r="J16" s="16"/>
      <c r="K16" s="24"/>
      <c r="L16" s="25">
        <v>2</v>
      </c>
      <c r="M16" s="24" t="s">
        <v>65</v>
      </c>
      <c r="N16" s="24" t="str">
        <f>""</f>
        <v/>
      </c>
      <c r="O16" s="26">
        <v>0.2</v>
      </c>
      <c r="P16" s="26">
        <v>0.3</v>
      </c>
      <c r="Q16" s="38">
        <v>100000</v>
      </c>
      <c r="R16" s="41" t="s">
        <v>53</v>
      </c>
      <c r="S16" s="41" t="str">
        <f>""</f>
        <v/>
      </c>
      <c r="T16" s="41" t="str">
        <f>""</f>
        <v/>
      </c>
      <c r="U16" s="41" t="str">
        <f>""</f>
        <v/>
      </c>
      <c r="V16" s="41" t="str">
        <f>""</f>
        <v/>
      </c>
      <c r="W16" s="41" t="str">
        <f>""</f>
        <v/>
      </c>
      <c r="X16" s="41" t="str">
        <f>""</f>
        <v/>
      </c>
      <c r="Y16" s="41">
        <v>2800000</v>
      </c>
      <c r="Z16" s="41" t="s">
        <v>35</v>
      </c>
      <c r="AA16" s="41">
        <v>2800000</v>
      </c>
      <c r="AB16" s="41" t="s">
        <v>35</v>
      </c>
      <c r="AC16" s="41">
        <v>3</v>
      </c>
      <c r="AD16" s="41">
        <v>60</v>
      </c>
      <c r="AE16" s="41">
        <v>3</v>
      </c>
      <c r="AF16" s="41">
        <v>4</v>
      </c>
      <c r="AG16" s="24" t="str">
        <f>""</f>
        <v/>
      </c>
      <c r="AH16" s="27">
        <v>0.11</v>
      </c>
      <c r="AI16" s="28">
        <v>0.12</v>
      </c>
      <c r="AJ16" s="21">
        <v>0.125</v>
      </c>
      <c r="AK16" s="21">
        <v>0.14000000000000001</v>
      </c>
      <c r="AL16" s="22">
        <v>0.155</v>
      </c>
      <c r="AM16" s="13">
        <v>0.16</v>
      </c>
      <c r="AN16" s="29" t="str">
        <f>""</f>
        <v/>
      </c>
      <c r="AO16" s="29" t="str">
        <f>""</f>
        <v/>
      </c>
      <c r="AP16" s="29" t="str">
        <f>""</f>
        <v/>
      </c>
      <c r="AQ16" s="29" t="str">
        <f>""</f>
        <v/>
      </c>
      <c r="AR16">
        <f t="shared" si="0"/>
        <v>1</v>
      </c>
      <c r="AS16" s="24" t="str">
        <f>""</f>
        <v/>
      </c>
      <c r="AT16" s="27">
        <v>0.11</v>
      </c>
      <c r="AU16" s="28">
        <v>0.12</v>
      </c>
      <c r="AV16" s="21">
        <v>0.115</v>
      </c>
      <c r="AW16" s="21">
        <v>0.13</v>
      </c>
      <c r="AX16" s="22">
        <v>0.14000000000000001</v>
      </c>
      <c r="AY16" s="13">
        <v>0.14499999999999999</v>
      </c>
    </row>
    <row r="17" spans="1:51" ht="14.25" x14ac:dyDescent="0.2">
      <c r="K17" s="24"/>
      <c r="L17" s="25">
        <v>3</v>
      </c>
      <c r="M17" s="24" t="s">
        <v>63</v>
      </c>
      <c r="N17" s="26">
        <v>0.2</v>
      </c>
      <c r="O17" s="24" t="str">
        <f>""</f>
        <v/>
      </c>
      <c r="P17" s="24" t="str">
        <f>""</f>
        <v/>
      </c>
      <c r="Q17" s="38">
        <v>100000</v>
      </c>
      <c r="R17" s="41" t="str">
        <f>"не кредитуется"</f>
        <v>не кредитуется</v>
      </c>
      <c r="S17" s="46">
        <v>6500000</v>
      </c>
      <c r="T17" s="41" t="str">
        <f>""</f>
        <v/>
      </c>
      <c r="U17" s="41" t="str">
        <f>""</f>
        <v/>
      </c>
      <c r="V17" s="41" t="str">
        <f>""</f>
        <v/>
      </c>
      <c r="W17" s="41" t="str">
        <f>""</f>
        <v/>
      </c>
      <c r="X17" s="41" t="str">
        <f>""</f>
        <v/>
      </c>
      <c r="Y17" s="41" t="str">
        <f>""</f>
        <v/>
      </c>
      <c r="Z17" s="41" t="str">
        <f>""</f>
        <v/>
      </c>
      <c r="AA17" s="41" t="str">
        <f>""</f>
        <v/>
      </c>
      <c r="AB17" s="41" t="str">
        <f>""</f>
        <v/>
      </c>
      <c r="AC17" s="41">
        <v>3</v>
      </c>
      <c r="AD17" s="41">
        <v>36</v>
      </c>
      <c r="AE17" s="41">
        <v>3</v>
      </c>
      <c r="AF17" s="41">
        <v>4</v>
      </c>
      <c r="AG17" s="24" t="str">
        <f>""</f>
        <v/>
      </c>
      <c r="AH17" s="29" t="str">
        <f>"не кредитуется"</f>
        <v>не кредитуется</v>
      </c>
      <c r="AI17" s="29" t="str">
        <f>"не кредитуется"</f>
        <v>не кредитуется</v>
      </c>
      <c r="AJ17" s="19">
        <v>0.115</v>
      </c>
      <c r="AK17" s="15">
        <v>0.13</v>
      </c>
      <c r="AL17" s="12">
        <v>0.14499999999999999</v>
      </c>
      <c r="AM17" s="29" t="str">
        <f>"не кредитуется"</f>
        <v>не кредитуется</v>
      </c>
      <c r="AN17" s="29" t="str">
        <f>""</f>
        <v/>
      </c>
      <c r="AO17" s="29" t="s">
        <v>43</v>
      </c>
      <c r="AP17" s="29" t="s">
        <v>43</v>
      </c>
      <c r="AQ17" s="29" t="s">
        <v>37</v>
      </c>
      <c r="AR17">
        <f t="shared" si="0"/>
        <v>1</v>
      </c>
      <c r="AS17" s="24" t="str">
        <f>""</f>
        <v/>
      </c>
      <c r="AT17" s="29" t="str">
        <f>"не кредитуется"</f>
        <v>не кредитуется</v>
      </c>
      <c r="AU17" s="29" t="str">
        <f>"не кредитуется"</f>
        <v>не кредитуется</v>
      </c>
      <c r="AV17" s="19">
        <v>0.115</v>
      </c>
      <c r="AW17" s="15">
        <v>0.125</v>
      </c>
      <c r="AX17" s="12">
        <v>0.14000000000000001</v>
      </c>
      <c r="AY17" s="29" t="str">
        <f>"не кредитуется"</f>
        <v>не кредитуется</v>
      </c>
    </row>
    <row r="18" spans="1:51" s="49" customFormat="1" x14ac:dyDescent="0.2">
      <c r="K18" s="49" t="s">
        <v>80</v>
      </c>
      <c r="L18" s="50" t="s">
        <v>78</v>
      </c>
      <c r="N18" s="51">
        <f>VLOOKUP($C$3/1,$L19:N19,N$1+2,FALSE)</f>
        <v>0.1</v>
      </c>
      <c r="O18" s="51" t="str">
        <f>VLOOKUP($C$3/1,$L19:O19,O$1+2,FALSE)</f>
        <v/>
      </c>
      <c r="P18" s="51" t="str">
        <f>VLOOKUP($C$3/1,$L19:P19,P$1+2,FALSE)</f>
        <v/>
      </c>
      <c r="Q18" s="52">
        <f>VLOOKUP($C$3/1,$L19:Q19,Q$1+2,FALSE)</f>
        <v>100000</v>
      </c>
      <c r="R18" s="52" t="str">
        <f>VLOOKUP($C$3/1,$L19:R19,R$1+2,FALSE)</f>
        <v>2 800 USD / 2 200 EUR</v>
      </c>
      <c r="S18" s="53" t="str">
        <f>VLOOKUP($C$3/1,$L19:S19,S$1+2,FALSE)</f>
        <v/>
      </c>
      <c r="T18" s="52">
        <f>VLOOKUP($C$3/1,$L19:T19,T$1+2,FALSE)</f>
        <v>1350000</v>
      </c>
      <c r="U18" s="52" t="str">
        <f>VLOOKUP($C$3/1,$L19:U19,U$1+2,FALSE)</f>
        <v xml:space="preserve"> 38 600 USD / 30 000 EUR</v>
      </c>
      <c r="V18" s="52">
        <f>VLOOKUP($C$3/1,$L19:V19,V$1+2,FALSE)</f>
        <v>6500000</v>
      </c>
      <c r="W18" s="52" t="str">
        <f>VLOOKUP($C$3/1,$L19:W19,W$1+2,FALSE)</f>
        <v>186 000 USD / 145 000 EUR</v>
      </c>
      <c r="X18" s="52" t="str">
        <f>VLOOKUP($C$3/1,$L19:X19,X$1+2,FALSE)</f>
        <v/>
      </c>
      <c r="Y18" s="52" t="str">
        <f>VLOOKUP($C$3/1,$L19:Y19,Y$1+2,FALSE)</f>
        <v/>
      </c>
      <c r="Z18" s="52" t="str">
        <f>VLOOKUP($C$3/1,$L19:Z19,Z$1+2,FALSE)</f>
        <v/>
      </c>
      <c r="AA18" s="52" t="str">
        <f>VLOOKUP($C$3/1,$L19:AA19,AA$1+2,FALSE)</f>
        <v/>
      </c>
      <c r="AB18" s="52" t="str">
        <f>VLOOKUP($C$3/1,$L19:AB19,AB$1+2,FALSE)</f>
        <v/>
      </c>
      <c r="AC18" s="52">
        <f>VLOOKUP($C$3/1,$L19:AC19,AC$1+2,FALSE)</f>
        <v>3</v>
      </c>
      <c r="AD18" s="52">
        <f>VLOOKUP($C$3/1,$L19:AD19,AD$1+2,FALSE)</f>
        <v>60</v>
      </c>
      <c r="AE18" s="52">
        <f>VLOOKUP($C$3/1,$L19:AE19,AE$1+2,FALSE)</f>
        <v>3</v>
      </c>
      <c r="AF18" s="52">
        <f>VLOOKUP($C$3/1,$L19:AF19,AF$1+2,FALSE)</f>
        <v>4</v>
      </c>
      <c r="AG18" s="51" t="str">
        <f>VLOOKUP($C$3/1,$L19:AG19,AG$1+2,FALSE)</f>
        <v/>
      </c>
      <c r="AH18" s="51">
        <f>VLOOKUP($C$3/1,$L19:AH19,AH$1+2,FALSE)</f>
        <v>0.1</v>
      </c>
      <c r="AI18" s="51">
        <f>VLOOKUP($C$3/1,$L19:AI19,AI$1+2,FALSE)</f>
        <v>0.11</v>
      </c>
      <c r="AJ18" s="51">
        <f>VLOOKUP($C$3/1,$L19:AJ19,AJ$1+2,FALSE)</f>
        <v>0.115</v>
      </c>
      <c r="AK18" s="51">
        <f>VLOOKUP($C$3/1,$L19:AK19,AK$1+2,FALSE)</f>
        <v>0.13</v>
      </c>
      <c r="AL18" s="51">
        <f>VLOOKUP($C$3/1,$L19:AL19,AL$1+2,FALSE)</f>
        <v>0.14499999999999999</v>
      </c>
      <c r="AM18" s="51">
        <f>VLOOKUP($C$3/1,$L19:AM19,AM$1+2,FALSE)</f>
        <v>0.15</v>
      </c>
      <c r="AN18" s="51" t="str">
        <f>VLOOKUP($C$3/1,$L19:AN19,AN$1+2,FALSE)</f>
        <v/>
      </c>
      <c r="AO18" s="51" t="str">
        <f>VLOOKUP($C$3/1,$L19:AO19,AO$1+2,FALSE)</f>
        <v/>
      </c>
      <c r="AP18" s="51" t="str">
        <f>VLOOKUP($C$3/1,$L19:AP19,AP$1+2,FALSE)</f>
        <v/>
      </c>
      <c r="AQ18" s="51" t="str">
        <f>VLOOKUP($C$3/1,$L19:AQ19,AQ$1+2,FALSE)</f>
        <v/>
      </c>
      <c r="AR18" s="49">
        <f t="shared" si="0"/>
        <v>0</v>
      </c>
      <c r="AS18" s="51" t="str">
        <f>VLOOKUP($C$3/1,$L19:AS19,AS$1+2,FALSE)</f>
        <v/>
      </c>
      <c r="AT18" s="51">
        <f>VLOOKUP($C$3/1,$L19:AT19,AT$1+2,FALSE)</f>
        <v>0.1</v>
      </c>
      <c r="AU18" s="51">
        <f>VLOOKUP($C$3/1,$L19:AU19,AU$1+2,FALSE)</f>
        <v>0.11</v>
      </c>
      <c r="AV18" s="51">
        <f>VLOOKUP($C$3/1,$L19:AV19,AV$1+2,FALSE)</f>
        <v>0.11</v>
      </c>
      <c r="AW18" s="51">
        <f>VLOOKUP($C$3/1,$L19:AW19,AW$1+2,FALSE)</f>
        <v>0.125</v>
      </c>
      <c r="AX18" s="51">
        <f>VLOOKUP($C$3/1,$L19:AX19,AX$1+2,FALSE)</f>
        <v>0.14000000000000001</v>
      </c>
      <c r="AY18" s="51">
        <f>VLOOKUP($C$3/1,$L19:AY19,AY$1+2,FALSE)</f>
        <v>0.14499999999999999</v>
      </c>
    </row>
    <row r="19" spans="1:51" ht="12" customHeight="1" x14ac:dyDescent="0.2">
      <c r="L19" s="25">
        <v>1</v>
      </c>
      <c r="M19" s="24" t="s">
        <v>61</v>
      </c>
      <c r="N19" s="26">
        <v>0.1</v>
      </c>
      <c r="O19" s="24" t="str">
        <f>""</f>
        <v/>
      </c>
      <c r="P19" s="24" t="str">
        <f>""</f>
        <v/>
      </c>
      <c r="Q19" s="38">
        <v>100000</v>
      </c>
      <c r="R19" s="41" t="s">
        <v>53</v>
      </c>
      <c r="S19" s="41" t="str">
        <f>""</f>
        <v/>
      </c>
      <c r="T19" s="38">
        <v>1350000</v>
      </c>
      <c r="U19" s="38" t="s">
        <v>48</v>
      </c>
      <c r="V19" s="38">
        <v>6500000</v>
      </c>
      <c r="W19" s="38" t="s">
        <v>58</v>
      </c>
      <c r="X19" s="41" t="str">
        <f>""</f>
        <v/>
      </c>
      <c r="Y19" s="41" t="str">
        <f>""</f>
        <v/>
      </c>
      <c r="Z19" s="41" t="str">
        <f>""</f>
        <v/>
      </c>
      <c r="AA19" s="41" t="str">
        <f>""</f>
        <v/>
      </c>
      <c r="AB19" s="41" t="str">
        <f>""</f>
        <v/>
      </c>
      <c r="AC19" s="41">
        <v>3</v>
      </c>
      <c r="AD19" s="41">
        <v>60</v>
      </c>
      <c r="AE19" s="41">
        <v>3</v>
      </c>
      <c r="AF19" s="41">
        <v>4</v>
      </c>
      <c r="AG19" s="24" t="str">
        <f>""</f>
        <v/>
      </c>
      <c r="AH19" s="27">
        <v>0.1</v>
      </c>
      <c r="AI19" s="28">
        <v>0.11</v>
      </c>
      <c r="AJ19" s="19">
        <v>0.115</v>
      </c>
      <c r="AK19" s="15">
        <v>0.13</v>
      </c>
      <c r="AL19" s="12">
        <v>0.14499999999999999</v>
      </c>
      <c r="AM19" s="13">
        <v>0.15</v>
      </c>
      <c r="AN19" s="29" t="str">
        <f>""</f>
        <v/>
      </c>
      <c r="AO19" s="29" t="str">
        <f>""</f>
        <v/>
      </c>
      <c r="AP19" s="29" t="str">
        <f>""</f>
        <v/>
      </c>
      <c r="AQ19" s="29" t="str">
        <f>""</f>
        <v/>
      </c>
      <c r="AR19">
        <f t="shared" si="0"/>
        <v>1</v>
      </c>
      <c r="AS19" s="24" t="str">
        <f>""</f>
        <v/>
      </c>
      <c r="AT19" s="27">
        <v>0.1</v>
      </c>
      <c r="AU19" s="28">
        <v>0.11</v>
      </c>
      <c r="AV19" s="19">
        <v>0.11</v>
      </c>
      <c r="AW19" s="15">
        <v>0.125</v>
      </c>
      <c r="AX19" s="12">
        <v>0.14000000000000001</v>
      </c>
      <c r="AY19" s="13">
        <v>0.14499999999999999</v>
      </c>
    </row>
    <row r="20" spans="1:51" s="49" customFormat="1" x14ac:dyDescent="0.2">
      <c r="K20" s="50" t="s">
        <v>81</v>
      </c>
      <c r="L20" s="50" t="s">
        <v>78</v>
      </c>
      <c r="N20" s="51">
        <f>VLOOKUP($C$3/1,$L21:N24,N$1+2,FALSE)</f>
        <v>0.1</v>
      </c>
      <c r="O20" s="51" t="str">
        <f>VLOOKUP($C$3/1,$L21:O24,O$1+2,FALSE)</f>
        <v/>
      </c>
      <c r="P20" s="51" t="str">
        <f>VLOOKUP($C$3/1,$L21:P24,P$1+2,FALSE)</f>
        <v/>
      </c>
      <c r="Q20" s="52">
        <f>VLOOKUP($C$3/1,$L21:Q24,Q$1+2,FALSE)</f>
        <v>100000</v>
      </c>
      <c r="R20" s="52" t="str">
        <f>VLOOKUP($C$3/1,$L21:R24,R$1+2,FALSE)</f>
        <v>2 800 USD / 2 200 EUR</v>
      </c>
      <c r="S20" s="53" t="str">
        <f>VLOOKUP($C$3/1,$L21:S24,S$1+2,FALSE)</f>
        <v/>
      </c>
      <c r="T20" s="52">
        <f>VLOOKUP($C$3/1,$L21:T24,T$1+2,FALSE)</f>
        <v>1350000</v>
      </c>
      <c r="U20" s="52" t="str">
        <f>VLOOKUP($C$3/1,$L21:U24,U$1+2,FALSE)</f>
        <v xml:space="preserve"> 38 600 USD / 30 000 EUR</v>
      </c>
      <c r="V20" s="52">
        <f>VLOOKUP($C$3/1,$L21:V24,V$1+2,FALSE)</f>
        <v>6500000</v>
      </c>
      <c r="W20" s="52" t="str">
        <f>VLOOKUP($C$3/1,$L21:W24,W$1+2,FALSE)</f>
        <v>186 000 USD / 145 000 EUR</v>
      </c>
      <c r="X20" s="52" t="str">
        <f>VLOOKUP($C$3/1,$L21:X24,X$1+2,FALSE)</f>
        <v/>
      </c>
      <c r="Y20" s="52" t="str">
        <f>VLOOKUP($C$3/1,$L21:Y24,Y$1+2,FALSE)</f>
        <v/>
      </c>
      <c r="Z20" s="52" t="str">
        <f>VLOOKUP($C$3/1,$L21:Z24,Z$1+2,FALSE)</f>
        <v/>
      </c>
      <c r="AA20" s="52" t="str">
        <f>VLOOKUP($C$3/1,$L21:AA24,AA$1+2,FALSE)</f>
        <v/>
      </c>
      <c r="AB20" s="52" t="str">
        <f>VLOOKUP($C$3/1,$L21:AB24,AB$1+2,FALSE)</f>
        <v/>
      </c>
      <c r="AC20" s="52">
        <f>VLOOKUP($C$3/1,$L21:AC24,AC$1+2,FALSE)</f>
        <v>3</v>
      </c>
      <c r="AD20" s="52">
        <f>VLOOKUP($C$3/1,$L21:AD24,AD$1+2,FALSE)</f>
        <v>60</v>
      </c>
      <c r="AE20" s="52">
        <f>VLOOKUP($C$3/1,$L21:AE24,AE$1+2,FALSE)</f>
        <v>3</v>
      </c>
      <c r="AF20" s="52">
        <f>VLOOKUP($C$3/1,$L21:AF24,AF$1+2,FALSE)</f>
        <v>4</v>
      </c>
      <c r="AG20" s="51" t="str">
        <f>VLOOKUP($C$3/1,$L21:AG24,AG$1+2,FALSE)</f>
        <v/>
      </c>
      <c r="AH20" s="51">
        <f>VLOOKUP($C$3/1,$L21:AH24,AH$1+2,FALSE)</f>
        <v>0.1</v>
      </c>
      <c r="AI20" s="51">
        <f>VLOOKUP($C$3/1,$L21:AI24,AI$1+2,FALSE)</f>
        <v>0.11</v>
      </c>
      <c r="AJ20" s="51">
        <f>VLOOKUP($C$3/1,$L21:AJ24,AJ$1+2,FALSE)</f>
        <v>0.115</v>
      </c>
      <c r="AK20" s="51">
        <f>VLOOKUP($C$3/1,$L21:AK24,AK$1+2,FALSE)</f>
        <v>0.13</v>
      </c>
      <c r="AL20" s="51">
        <f>VLOOKUP($C$3/1,$L21:AL24,AL$1+2,FALSE)</f>
        <v>0.14499999999999999</v>
      </c>
      <c r="AM20" s="51">
        <f>VLOOKUP($C$3/1,$L21:AM24,AM$1+2,FALSE)</f>
        <v>0.15</v>
      </c>
      <c r="AN20" s="51" t="str">
        <f>VLOOKUP($C$3/1,$L21:AN24,AN$1+2,FALSE)</f>
        <v/>
      </c>
      <c r="AO20" s="51" t="str">
        <f>VLOOKUP($C$3/1,$L21:AO24,AO$1+2,FALSE)</f>
        <v/>
      </c>
      <c r="AP20" s="51" t="str">
        <f>VLOOKUP($C$3/1,$L21:AP24,AP$1+2,FALSE)</f>
        <v/>
      </c>
      <c r="AQ20" s="51" t="str">
        <f>VLOOKUP($C$3/1,$L21:AQ24,AQ$1+2,FALSE)</f>
        <v/>
      </c>
      <c r="AR20" s="49">
        <f t="shared" si="0"/>
        <v>0</v>
      </c>
      <c r="AS20" s="51" t="str">
        <f>VLOOKUP($C$3/1,$L21:AS24,AS$1+2,FALSE)</f>
        <v/>
      </c>
      <c r="AT20" s="51">
        <f>VLOOKUP($C$3/1,$L21:AT24,AT$1+2,FALSE)</f>
        <v>0.1</v>
      </c>
      <c r="AU20" s="51">
        <f>VLOOKUP($C$3/1,$L21:AU24,AU$1+2,FALSE)</f>
        <v>0.11</v>
      </c>
      <c r="AV20" s="51">
        <f>VLOOKUP($C$3/1,$L21:AV24,AV$1+2,FALSE)</f>
        <v>0.11</v>
      </c>
      <c r="AW20" s="51">
        <f>VLOOKUP($C$3/1,$L21:AW24,AW$1+2,FALSE)</f>
        <v>0.125</v>
      </c>
      <c r="AX20" s="51">
        <f>VLOOKUP($C$3/1,$L21:AX24,AX$1+2,FALSE)</f>
        <v>0.14000000000000001</v>
      </c>
      <c r="AY20" s="51">
        <f>VLOOKUP($C$3/1,$L21:AY24,AY$1+2,FALSE)</f>
        <v>0.14499999999999999</v>
      </c>
    </row>
    <row r="21" spans="1:51" ht="14.25" x14ac:dyDescent="0.2">
      <c r="K21" s="24"/>
      <c r="L21" s="25">
        <v>1</v>
      </c>
      <c r="M21" s="24" t="s">
        <v>61</v>
      </c>
      <c r="N21" s="26">
        <v>0.1</v>
      </c>
      <c r="O21" s="24" t="str">
        <f>""</f>
        <v/>
      </c>
      <c r="P21" s="24" t="str">
        <f>""</f>
        <v/>
      </c>
      <c r="Q21" s="38">
        <v>100000</v>
      </c>
      <c r="R21" s="41" t="s">
        <v>53</v>
      </c>
      <c r="S21" s="41" t="str">
        <f>""</f>
        <v/>
      </c>
      <c r="T21" s="38">
        <v>1350000</v>
      </c>
      <c r="U21" s="38" t="s">
        <v>48</v>
      </c>
      <c r="V21" s="38">
        <v>6500000</v>
      </c>
      <c r="W21" s="38" t="s">
        <v>58</v>
      </c>
      <c r="X21" s="41" t="str">
        <f>""</f>
        <v/>
      </c>
      <c r="Y21" s="41" t="str">
        <f>""</f>
        <v/>
      </c>
      <c r="Z21" s="41" t="str">
        <f>""</f>
        <v/>
      </c>
      <c r="AA21" s="41" t="str">
        <f>""</f>
        <v/>
      </c>
      <c r="AB21" s="41" t="str">
        <f>""</f>
        <v/>
      </c>
      <c r="AC21" s="41">
        <v>3</v>
      </c>
      <c r="AD21" s="41">
        <v>60</v>
      </c>
      <c r="AE21" s="41">
        <v>3</v>
      </c>
      <c r="AF21" s="41">
        <v>4</v>
      </c>
      <c r="AG21" s="24" t="str">
        <f>""</f>
        <v/>
      </c>
      <c r="AH21" s="27">
        <v>0.1</v>
      </c>
      <c r="AI21" s="28">
        <v>0.11</v>
      </c>
      <c r="AJ21" s="19">
        <v>0.115</v>
      </c>
      <c r="AK21" s="15">
        <v>0.13</v>
      </c>
      <c r="AL21" s="12">
        <v>0.14499999999999999</v>
      </c>
      <c r="AM21" s="13">
        <v>0.15</v>
      </c>
      <c r="AN21" s="29" t="str">
        <f>""</f>
        <v/>
      </c>
      <c r="AO21" s="29" t="str">
        <f>""</f>
        <v/>
      </c>
      <c r="AP21" s="29" t="str">
        <f>""</f>
        <v/>
      </c>
      <c r="AQ21" s="29" t="str">
        <f>""</f>
        <v/>
      </c>
      <c r="AR21">
        <f t="shared" si="0"/>
        <v>1</v>
      </c>
      <c r="AS21" s="24" t="str">
        <f>""</f>
        <v/>
      </c>
      <c r="AT21" s="27">
        <v>0.1</v>
      </c>
      <c r="AU21" s="28">
        <v>0.11</v>
      </c>
      <c r="AV21" s="19">
        <v>0.11</v>
      </c>
      <c r="AW21" s="15">
        <v>0.125</v>
      </c>
      <c r="AX21" s="12">
        <v>0.14000000000000001</v>
      </c>
      <c r="AY21" s="13">
        <v>0.14499999999999999</v>
      </c>
    </row>
    <row r="22" spans="1:51" ht="14.25" x14ac:dyDescent="0.2">
      <c r="K22" s="24"/>
      <c r="L22" s="25">
        <v>2</v>
      </c>
      <c r="M22" s="24" t="s">
        <v>65</v>
      </c>
      <c r="N22" s="24" t="str">
        <f>""</f>
        <v/>
      </c>
      <c r="O22" s="26">
        <v>0.2</v>
      </c>
      <c r="P22" s="26">
        <v>0.3</v>
      </c>
      <c r="Q22" s="38">
        <v>100000</v>
      </c>
      <c r="R22" s="41" t="s">
        <v>53</v>
      </c>
      <c r="S22" s="41" t="str">
        <f>""</f>
        <v/>
      </c>
      <c r="T22" s="41" t="str">
        <f>""</f>
        <v/>
      </c>
      <c r="U22" s="41" t="str">
        <f>""</f>
        <v/>
      </c>
      <c r="V22" s="41" t="str">
        <f>""</f>
        <v/>
      </c>
      <c r="W22" s="41" t="str">
        <f>""</f>
        <v/>
      </c>
      <c r="X22" s="41" t="str">
        <f>""</f>
        <v/>
      </c>
      <c r="Y22" s="41">
        <v>2800000</v>
      </c>
      <c r="Z22" s="41" t="s">
        <v>35</v>
      </c>
      <c r="AA22" s="41">
        <v>2800000</v>
      </c>
      <c r="AB22" s="41" t="s">
        <v>35</v>
      </c>
      <c r="AC22" s="41">
        <v>3</v>
      </c>
      <c r="AD22" s="41">
        <v>60</v>
      </c>
      <c r="AE22" s="41">
        <v>3</v>
      </c>
      <c r="AF22" s="41">
        <v>4</v>
      </c>
      <c r="AG22" s="24" t="str">
        <f>""</f>
        <v/>
      </c>
      <c r="AH22" s="27">
        <v>0.11</v>
      </c>
      <c r="AI22" s="28">
        <v>0.12</v>
      </c>
      <c r="AJ22" s="21">
        <v>0.125</v>
      </c>
      <c r="AK22" s="21">
        <v>0.14000000000000001</v>
      </c>
      <c r="AL22" s="22">
        <v>0.155</v>
      </c>
      <c r="AM22" s="13">
        <v>0.16</v>
      </c>
      <c r="AN22" s="29" t="str">
        <f>""</f>
        <v/>
      </c>
      <c r="AO22" s="29" t="str">
        <f>""</f>
        <v/>
      </c>
      <c r="AP22" s="29" t="str">
        <f>""</f>
        <v/>
      </c>
      <c r="AQ22" s="29" t="str">
        <f>""</f>
        <v/>
      </c>
      <c r="AR22">
        <f t="shared" si="0"/>
        <v>1</v>
      </c>
      <c r="AS22" s="24" t="str">
        <f>""</f>
        <v/>
      </c>
      <c r="AT22" s="27">
        <v>0.11</v>
      </c>
      <c r="AU22" s="28">
        <v>0.12</v>
      </c>
      <c r="AV22" s="21">
        <v>0.115</v>
      </c>
      <c r="AW22" s="21">
        <v>0.13</v>
      </c>
      <c r="AX22" s="22">
        <v>0.14000000000000001</v>
      </c>
      <c r="AY22" s="13">
        <v>0.14499999999999999</v>
      </c>
    </row>
    <row r="23" spans="1:51" ht="14.25" x14ac:dyDescent="0.2">
      <c r="K23" s="24"/>
      <c r="L23" s="25">
        <v>3</v>
      </c>
      <c r="M23" s="24" t="s">
        <v>63</v>
      </c>
      <c r="N23" s="26">
        <v>0.2</v>
      </c>
      <c r="O23" s="24" t="str">
        <f>""</f>
        <v/>
      </c>
      <c r="P23" s="24" t="str">
        <f>""</f>
        <v/>
      </c>
      <c r="Q23" s="38">
        <v>100000</v>
      </c>
      <c r="R23" s="41" t="str">
        <f>"не кредитуется"</f>
        <v>не кредитуется</v>
      </c>
      <c r="S23" s="46">
        <v>6500000</v>
      </c>
      <c r="T23" s="41" t="str">
        <f>""</f>
        <v/>
      </c>
      <c r="U23" s="41" t="str">
        <f>""</f>
        <v/>
      </c>
      <c r="V23" s="41" t="str">
        <f>""</f>
        <v/>
      </c>
      <c r="W23" s="41" t="str">
        <f>""</f>
        <v/>
      </c>
      <c r="X23" s="41" t="str">
        <f>""</f>
        <v/>
      </c>
      <c r="Y23" s="41" t="str">
        <f>""</f>
        <v/>
      </c>
      <c r="Z23" s="41" t="str">
        <f>""</f>
        <v/>
      </c>
      <c r="AA23" s="41" t="str">
        <f>""</f>
        <v/>
      </c>
      <c r="AB23" s="41" t="str">
        <f>""</f>
        <v/>
      </c>
      <c r="AC23" s="41">
        <v>3</v>
      </c>
      <c r="AD23" s="41">
        <v>36</v>
      </c>
      <c r="AE23" s="41">
        <v>3</v>
      </c>
      <c r="AF23" s="41">
        <v>4</v>
      </c>
      <c r="AG23" s="24" t="str">
        <f>""</f>
        <v/>
      </c>
      <c r="AH23" s="29" t="str">
        <f>"не кредитуется"</f>
        <v>не кредитуется</v>
      </c>
      <c r="AI23" s="29" t="str">
        <f>"не кредитуется"</f>
        <v>не кредитуется</v>
      </c>
      <c r="AJ23" s="19">
        <v>0.115</v>
      </c>
      <c r="AK23" s="15">
        <v>0.13</v>
      </c>
      <c r="AL23" s="12">
        <v>0.14499999999999999</v>
      </c>
      <c r="AM23" s="29" t="str">
        <f>"не кредитуется"</f>
        <v>не кредитуется</v>
      </c>
      <c r="AN23" s="29" t="str">
        <f>""</f>
        <v/>
      </c>
      <c r="AO23" s="29" t="s">
        <v>43</v>
      </c>
      <c r="AP23" s="29" t="s">
        <v>43</v>
      </c>
      <c r="AQ23" s="29" t="s">
        <v>37</v>
      </c>
      <c r="AR23">
        <f t="shared" si="0"/>
        <v>1</v>
      </c>
      <c r="AS23" s="24" t="str">
        <f>""</f>
        <v/>
      </c>
      <c r="AT23" s="29" t="str">
        <f>"не кредитуется"</f>
        <v>не кредитуется</v>
      </c>
      <c r="AU23" s="29" t="str">
        <f>"не кредитуется"</f>
        <v>не кредитуется</v>
      </c>
      <c r="AV23" s="19">
        <v>0.115</v>
      </c>
      <c r="AW23" s="15">
        <v>0.125</v>
      </c>
      <c r="AX23" s="12">
        <v>0.14000000000000001</v>
      </c>
      <c r="AY23" s="29" t="str">
        <f>"не кредитуется"</f>
        <v>не кредитуется</v>
      </c>
    </row>
    <row r="24" spans="1:51" s="49" customFormat="1" x14ac:dyDescent="0.2">
      <c r="K24" s="50" t="s">
        <v>82</v>
      </c>
      <c r="L24" s="50" t="s">
        <v>77</v>
      </c>
      <c r="N24" s="51">
        <f>VLOOKUP($C$3/1,$L25:N28,N$1+2,FALSE)</f>
        <v>0.1</v>
      </c>
      <c r="O24" s="51" t="str">
        <f>VLOOKUP($C$3/1,$L25:O28,O$1+2,FALSE)</f>
        <v/>
      </c>
      <c r="P24" s="51" t="str">
        <f>VLOOKUP($C$3/1,$L25:P28,P$1+2,FALSE)</f>
        <v/>
      </c>
      <c r="Q24" s="52">
        <f>VLOOKUP($C$3/1,$L25:Q28,Q$1+2,FALSE)</f>
        <v>100000</v>
      </c>
      <c r="R24" s="52" t="str">
        <f>VLOOKUP($C$3/1,$L25:R28,R$1+2,FALSE)</f>
        <v>2 800 USD / 2 200 EUR</v>
      </c>
      <c r="S24" s="53" t="str">
        <f>VLOOKUP($C$3/1,$L25:S28,S$1+2,FALSE)</f>
        <v/>
      </c>
      <c r="T24" s="52">
        <f>VLOOKUP($C$3/1,$L25:T28,T$1+2,FALSE)</f>
        <v>1350000</v>
      </c>
      <c r="U24" s="52" t="str">
        <f>VLOOKUP($C$3/1,$L25:U28,U$1+2,FALSE)</f>
        <v xml:space="preserve"> 38 600 USD / 30 000 EUR</v>
      </c>
      <c r="V24" s="52">
        <f>VLOOKUP($C$3/1,$L25:V28,V$1+2,FALSE)</f>
        <v>6500000</v>
      </c>
      <c r="W24" s="52" t="str">
        <f>VLOOKUP($C$3/1,$L25:W28,W$1+2,FALSE)</f>
        <v>186 000 USD / 145 000 EUR</v>
      </c>
      <c r="X24" s="52" t="str">
        <f>VLOOKUP($C$3/1,$L25:X28,X$1+2,FALSE)</f>
        <v/>
      </c>
      <c r="Y24" s="52" t="str">
        <f>VLOOKUP($C$3/1,$L25:Y28,Y$1+2,FALSE)</f>
        <v/>
      </c>
      <c r="Z24" s="52" t="str">
        <f>VLOOKUP($C$3/1,$L25:Z28,Z$1+2,FALSE)</f>
        <v/>
      </c>
      <c r="AA24" s="52" t="str">
        <f>VLOOKUP($C$3/1,$L25:AA28,AA$1+2,FALSE)</f>
        <v/>
      </c>
      <c r="AB24" s="52" t="str">
        <f>VLOOKUP($C$3/1,$L25:AB28,AB$1+2,FALSE)</f>
        <v/>
      </c>
      <c r="AC24" s="52">
        <f>VLOOKUP($C$3/1,$L25:AC28,AC$1+2,FALSE)</f>
        <v>3</v>
      </c>
      <c r="AD24" s="52">
        <f>VLOOKUP($C$3/1,$L25:AD28,AD$1+2,FALSE)</f>
        <v>60</v>
      </c>
      <c r="AE24" s="52">
        <f>VLOOKUP($C$3/1,$L25:AE28,AE$1+2,FALSE)</f>
        <v>3</v>
      </c>
      <c r="AF24" s="52">
        <f>VLOOKUP($C$3/1,$L25:AF28,AF$1+2,FALSE)</f>
        <v>4</v>
      </c>
      <c r="AG24" s="51" t="str">
        <f>VLOOKUP($C$3/1,$L25:AG28,AG$1+2,FALSE)</f>
        <v/>
      </c>
      <c r="AH24" s="51">
        <f>VLOOKUP($C$3/1,$L25:AH28,AH$1+2,FALSE)</f>
        <v>0.1</v>
      </c>
      <c r="AI24" s="51">
        <f>VLOOKUP($C$3/1,$L25:AI28,AI$1+2,FALSE)</f>
        <v>0.11</v>
      </c>
      <c r="AJ24" s="51">
        <f>VLOOKUP($C$3/1,$L25:AJ28,AJ$1+2,FALSE)</f>
        <v>0.115</v>
      </c>
      <c r="AK24" s="51">
        <f>VLOOKUP($C$3/1,$L25:AK28,AK$1+2,FALSE)</f>
        <v>0.13</v>
      </c>
      <c r="AL24" s="51">
        <f>VLOOKUP($C$3/1,$L25:AL28,AL$1+2,FALSE)</f>
        <v>0.14499999999999999</v>
      </c>
      <c r="AM24" s="51">
        <f>VLOOKUP($C$3/1,$L25:AM28,AM$1+2,FALSE)</f>
        <v>0.15</v>
      </c>
      <c r="AN24" s="51" t="str">
        <f>VLOOKUP($C$3/1,$L25:AN28,AN$1+2,FALSE)</f>
        <v/>
      </c>
      <c r="AO24" s="51" t="str">
        <f>VLOOKUP($C$3/1,$L25:AO28,AO$1+2,FALSE)</f>
        <v/>
      </c>
      <c r="AP24" s="51" t="str">
        <f>VLOOKUP($C$3/1,$L25:AP28,AP$1+2,FALSE)</f>
        <v/>
      </c>
      <c r="AQ24" s="51" t="str">
        <f>VLOOKUP($C$3/1,$L25:AQ28,AQ$1+2,FALSE)</f>
        <v/>
      </c>
      <c r="AR24" s="49">
        <f t="shared" si="0"/>
        <v>0</v>
      </c>
      <c r="AS24" s="51" t="str">
        <f>VLOOKUP($C$3/1,$L25:AS28,AS$1+2,FALSE)</f>
        <v/>
      </c>
      <c r="AT24" s="51">
        <f>VLOOKUP($C$3/1,$L25:AT28,AT$1+2,FALSE)</f>
        <v>0.1</v>
      </c>
      <c r="AU24" s="51">
        <f>VLOOKUP($C$3/1,$L25:AU28,AU$1+2,FALSE)</f>
        <v>0.11</v>
      </c>
      <c r="AV24" s="51">
        <f>VLOOKUP($C$3/1,$L25:AV28,AV$1+2,FALSE)</f>
        <v>0.11</v>
      </c>
      <c r="AW24" s="51">
        <f>VLOOKUP($C$3/1,$L25:AW28,AW$1+2,FALSE)</f>
        <v>0.125</v>
      </c>
      <c r="AX24" s="51">
        <f>VLOOKUP($C$3/1,$L25:AX28,AX$1+2,FALSE)</f>
        <v>0.14000000000000001</v>
      </c>
      <c r="AY24" s="51">
        <f>VLOOKUP($C$3/1,$L25:AY28,AY$1+2,FALSE)</f>
        <v>0.14499999999999999</v>
      </c>
    </row>
    <row r="25" spans="1:51" ht="14.25" x14ac:dyDescent="0.2">
      <c r="K25" s="24"/>
      <c r="L25" s="25">
        <v>1</v>
      </c>
      <c r="M25" s="24" t="s">
        <v>61</v>
      </c>
      <c r="N25" s="26">
        <v>0.1</v>
      </c>
      <c r="O25" s="24" t="str">
        <f>""</f>
        <v/>
      </c>
      <c r="P25" s="24" t="str">
        <f>""</f>
        <v/>
      </c>
      <c r="Q25" s="38">
        <v>100000</v>
      </c>
      <c r="R25" s="41" t="s">
        <v>53</v>
      </c>
      <c r="S25" s="41" t="str">
        <f>""</f>
        <v/>
      </c>
      <c r="T25" s="38">
        <v>1350000</v>
      </c>
      <c r="U25" s="38" t="s">
        <v>48</v>
      </c>
      <c r="V25" s="38">
        <v>6500000</v>
      </c>
      <c r="W25" s="38" t="s">
        <v>58</v>
      </c>
      <c r="X25" s="41" t="str">
        <f>""</f>
        <v/>
      </c>
      <c r="Y25" s="41" t="str">
        <f>""</f>
        <v/>
      </c>
      <c r="Z25" s="41" t="str">
        <f>""</f>
        <v/>
      </c>
      <c r="AA25" s="41" t="str">
        <f>""</f>
        <v/>
      </c>
      <c r="AB25" s="41" t="str">
        <f>""</f>
        <v/>
      </c>
      <c r="AC25" s="41">
        <v>3</v>
      </c>
      <c r="AD25" s="41">
        <v>60</v>
      </c>
      <c r="AE25" s="41">
        <v>3</v>
      </c>
      <c r="AF25" s="41">
        <v>4</v>
      </c>
      <c r="AG25" s="24" t="str">
        <f>""</f>
        <v/>
      </c>
      <c r="AH25" s="27">
        <v>0.1</v>
      </c>
      <c r="AI25" s="28">
        <v>0.11</v>
      </c>
      <c r="AJ25" s="19">
        <v>0.115</v>
      </c>
      <c r="AK25" s="15">
        <v>0.13</v>
      </c>
      <c r="AL25" s="12">
        <v>0.14499999999999999</v>
      </c>
      <c r="AM25" s="13">
        <v>0.15</v>
      </c>
      <c r="AN25" s="29" t="str">
        <f>""</f>
        <v/>
      </c>
      <c r="AO25" s="29" t="str">
        <f>""</f>
        <v/>
      </c>
      <c r="AP25" s="29" t="str">
        <f>""</f>
        <v/>
      </c>
      <c r="AQ25" s="29" t="str">
        <f>""</f>
        <v/>
      </c>
      <c r="AR25">
        <f t="shared" si="0"/>
        <v>1</v>
      </c>
      <c r="AS25" s="24" t="str">
        <f>""</f>
        <v/>
      </c>
      <c r="AT25" s="27">
        <v>0.1</v>
      </c>
      <c r="AU25" s="28">
        <v>0.11</v>
      </c>
      <c r="AV25" s="19">
        <v>0.11</v>
      </c>
      <c r="AW25" s="15">
        <v>0.125</v>
      </c>
      <c r="AX25" s="12">
        <v>0.14000000000000001</v>
      </c>
      <c r="AY25" s="13">
        <v>0.14499999999999999</v>
      </c>
    </row>
    <row r="26" spans="1:51" ht="14.25" x14ac:dyDescent="0.2">
      <c r="K26" s="24"/>
      <c r="L26" s="25">
        <v>2</v>
      </c>
      <c r="M26" s="24" t="s">
        <v>65</v>
      </c>
      <c r="N26" s="24" t="str">
        <f>""</f>
        <v/>
      </c>
      <c r="O26" s="26">
        <v>0.2</v>
      </c>
      <c r="P26" s="26">
        <v>0.3</v>
      </c>
      <c r="Q26" s="38">
        <v>100000</v>
      </c>
      <c r="R26" s="41" t="s">
        <v>53</v>
      </c>
      <c r="S26" s="41" t="str">
        <f>""</f>
        <v/>
      </c>
      <c r="T26" s="41" t="str">
        <f>""</f>
        <v/>
      </c>
      <c r="U26" s="41" t="str">
        <f>""</f>
        <v/>
      </c>
      <c r="V26" s="41" t="str">
        <f>""</f>
        <v/>
      </c>
      <c r="W26" s="41" t="str">
        <f>""</f>
        <v/>
      </c>
      <c r="X26" s="41" t="str">
        <f>""</f>
        <v/>
      </c>
      <c r="Y26" s="41">
        <v>2800000</v>
      </c>
      <c r="Z26" s="41" t="s">
        <v>35</v>
      </c>
      <c r="AA26" s="41">
        <v>2800000</v>
      </c>
      <c r="AB26" s="41" t="s">
        <v>35</v>
      </c>
      <c r="AC26" s="41">
        <v>3</v>
      </c>
      <c r="AD26" s="41">
        <v>60</v>
      </c>
      <c r="AE26" s="41">
        <v>3</v>
      </c>
      <c r="AF26" s="41">
        <v>4</v>
      </c>
      <c r="AG26" s="24" t="str">
        <f>""</f>
        <v/>
      </c>
      <c r="AH26" s="27">
        <v>0.11</v>
      </c>
      <c r="AI26" s="28">
        <v>0.12</v>
      </c>
      <c r="AJ26" s="21">
        <v>0.125</v>
      </c>
      <c r="AK26" s="21">
        <v>0.14000000000000001</v>
      </c>
      <c r="AL26" s="22">
        <v>0.155</v>
      </c>
      <c r="AM26" s="13">
        <v>0.16</v>
      </c>
      <c r="AN26" s="29" t="str">
        <f>""</f>
        <v/>
      </c>
      <c r="AO26" s="29" t="str">
        <f>""</f>
        <v/>
      </c>
      <c r="AP26" s="29" t="str">
        <f>""</f>
        <v/>
      </c>
      <c r="AQ26" s="29" t="str">
        <f>""</f>
        <v/>
      </c>
      <c r="AR26">
        <f t="shared" si="0"/>
        <v>1</v>
      </c>
      <c r="AS26" s="24" t="str">
        <f>""</f>
        <v/>
      </c>
      <c r="AT26" s="27">
        <v>0.11</v>
      </c>
      <c r="AU26" s="28">
        <v>0.12</v>
      </c>
      <c r="AV26" s="21">
        <v>0.115</v>
      </c>
      <c r="AW26" s="21">
        <v>0.13</v>
      </c>
      <c r="AX26" s="22">
        <v>0.14000000000000001</v>
      </c>
      <c r="AY26" s="13">
        <v>0.14499999999999999</v>
      </c>
    </row>
    <row r="27" spans="1:51" ht="15" x14ac:dyDescent="0.2">
      <c r="C27" s="7"/>
      <c r="D27" s="18"/>
      <c r="E27" s="14"/>
      <c r="F27" s="11"/>
      <c r="G27" s="9"/>
      <c r="K27" s="24"/>
      <c r="L27" s="25">
        <v>3</v>
      </c>
      <c r="M27" s="24" t="s">
        <v>63</v>
      </c>
      <c r="N27" s="26">
        <v>0.2</v>
      </c>
      <c r="O27" s="24" t="str">
        <f>""</f>
        <v/>
      </c>
      <c r="P27" s="24" t="str">
        <f>""</f>
        <v/>
      </c>
      <c r="Q27" s="38">
        <v>100000</v>
      </c>
      <c r="R27" s="41" t="str">
        <f>"не кредитуется"</f>
        <v>не кредитуется</v>
      </c>
      <c r="S27" s="46">
        <v>6500000</v>
      </c>
      <c r="T27" s="41" t="str">
        <f>""</f>
        <v/>
      </c>
      <c r="U27" s="41" t="str">
        <f>""</f>
        <v/>
      </c>
      <c r="V27" s="41" t="str">
        <f>""</f>
        <v/>
      </c>
      <c r="W27" s="41" t="str">
        <f>""</f>
        <v/>
      </c>
      <c r="X27" s="41" t="str">
        <f>""</f>
        <v/>
      </c>
      <c r="Y27" s="41" t="str">
        <f>""</f>
        <v/>
      </c>
      <c r="Z27" s="41" t="str">
        <f>""</f>
        <v/>
      </c>
      <c r="AA27" s="41" t="str">
        <f>""</f>
        <v/>
      </c>
      <c r="AB27" s="41" t="str">
        <f>""</f>
        <v/>
      </c>
      <c r="AC27" s="41">
        <v>3</v>
      </c>
      <c r="AD27" s="41">
        <v>36</v>
      </c>
      <c r="AE27" s="41">
        <v>3</v>
      </c>
      <c r="AF27" s="41">
        <v>4</v>
      </c>
      <c r="AG27" s="24" t="str">
        <f>""</f>
        <v/>
      </c>
      <c r="AH27" s="29" t="str">
        <f>"не кредитуется"</f>
        <v>не кредитуется</v>
      </c>
      <c r="AI27" s="29" t="str">
        <f>"не кредитуется"</f>
        <v>не кредитуется</v>
      </c>
      <c r="AJ27" s="19">
        <v>0.115</v>
      </c>
      <c r="AK27" s="15">
        <v>0.13</v>
      </c>
      <c r="AL27" s="12">
        <v>0.14499999999999999</v>
      </c>
      <c r="AM27" s="29" t="str">
        <f>"не кредитуется"</f>
        <v>не кредитуется</v>
      </c>
      <c r="AN27" s="29" t="str">
        <f>""</f>
        <v/>
      </c>
      <c r="AO27" s="29" t="s">
        <v>72</v>
      </c>
      <c r="AP27" s="29" t="s">
        <v>73</v>
      </c>
      <c r="AQ27" s="29" t="s">
        <v>37</v>
      </c>
      <c r="AR27">
        <f t="shared" si="0"/>
        <v>1</v>
      </c>
      <c r="AS27" s="24" t="str">
        <f>""</f>
        <v/>
      </c>
      <c r="AT27" s="29" t="str">
        <f>"не кредитуется"</f>
        <v>не кредитуется</v>
      </c>
      <c r="AU27" s="29" t="str">
        <f>"не кредитуется"</f>
        <v>не кредитуется</v>
      </c>
      <c r="AV27" s="19">
        <v>0.115</v>
      </c>
      <c r="AW27" s="15">
        <v>0.125</v>
      </c>
      <c r="AX27" s="12">
        <v>0.14000000000000001</v>
      </c>
      <c r="AY27" s="29" t="str">
        <f>"не кредитуется"</f>
        <v>не кредитуется</v>
      </c>
    </row>
    <row r="28" spans="1:51" s="49" customFormat="1" x14ac:dyDescent="0.2">
      <c r="K28" s="50" t="s">
        <v>83</v>
      </c>
      <c r="L28" s="50" t="str">
        <f>" "</f>
        <v xml:space="preserve"> </v>
      </c>
      <c r="N28" s="51">
        <f>VLOOKUP($C$3/1,$L29:N32,N$1+2,FALSE)</f>
        <v>0.15</v>
      </c>
      <c r="O28" s="51" t="str">
        <f>VLOOKUP($C$3/1,$L29:O32,O$1+2,FALSE)</f>
        <v/>
      </c>
      <c r="P28" s="51" t="str">
        <f>VLOOKUP($C$3/1,$L29:P32,P$1+2,FALSE)</f>
        <v/>
      </c>
      <c r="Q28" s="52">
        <f>VLOOKUP($C$3/1,$L29:Q32,Q$1+2,FALSE)</f>
        <v>100000</v>
      </c>
      <c r="R28" s="52" t="str">
        <f>VLOOKUP($C$3/1,$L29:R32,R$1+2,FALSE)</f>
        <v>2 800 USD / 2 200 EUR</v>
      </c>
      <c r="S28" s="53" t="str">
        <f>VLOOKUP($C$3/1,$L29:S32,S$1+2,FALSE)</f>
        <v/>
      </c>
      <c r="T28" s="52">
        <f>VLOOKUP($C$3/1,$L29:T32,T$1+2,FALSE)</f>
        <v>1350000</v>
      </c>
      <c r="U28" s="52" t="str">
        <f>VLOOKUP($C$3/1,$L29:U32,U$1+2,FALSE)</f>
        <v xml:space="preserve"> 38 600 USD / 30 000 EUR</v>
      </c>
      <c r="V28" s="52">
        <f>VLOOKUP($C$3/1,$L29:V32,V$1+2,FALSE)</f>
        <v>6500000</v>
      </c>
      <c r="W28" s="52" t="str">
        <f>VLOOKUP($C$3/1,$L29:W32,W$1+2,FALSE)</f>
        <v>186 000 USD / 145 000 EUR</v>
      </c>
      <c r="X28" s="52" t="str">
        <f>VLOOKUP($C$3/1,$L29:X32,X$1+2,FALSE)</f>
        <v/>
      </c>
      <c r="Y28" s="52" t="str">
        <f>VLOOKUP($C$3/1,$L29:Y32,Y$1+2,FALSE)</f>
        <v/>
      </c>
      <c r="Z28" s="52" t="str">
        <f>VLOOKUP($C$3/1,$L29:Z32,Z$1+2,FALSE)</f>
        <v/>
      </c>
      <c r="AA28" s="52" t="str">
        <f>VLOOKUP($C$3/1,$L29:AA32,AA$1+2,FALSE)</f>
        <v/>
      </c>
      <c r="AB28" s="52" t="str">
        <f>VLOOKUP($C$3/1,$L29:AB32,AB$1+2,FALSE)</f>
        <v/>
      </c>
      <c r="AC28" s="52">
        <f>VLOOKUP($C$3/1,$L29:AC32,AC$1+2,FALSE)</f>
        <v>3</v>
      </c>
      <c r="AD28" s="52">
        <f>VLOOKUP($C$3/1,$L29:AD32,AD$1+2,FALSE)</f>
        <v>60</v>
      </c>
      <c r="AE28" s="52">
        <f>VLOOKUP($C$3/1,$L29:AE32,AE$1+2,FALSE)</f>
        <v>3</v>
      </c>
      <c r="AF28" s="52">
        <f>VLOOKUP($C$3/1,$L29:AF32,AF$1+2,FALSE)</f>
        <v>4</v>
      </c>
      <c r="AG28" s="51" t="str">
        <f>VLOOKUP($C$3/1,$L29:AG32,AG$1+2,FALSE)</f>
        <v/>
      </c>
      <c r="AH28" s="51">
        <f>VLOOKUP($C$3/1,$L29:AH32,AH$1+2,FALSE)</f>
        <v>0.1</v>
      </c>
      <c r="AI28" s="51">
        <f>VLOOKUP($C$3/1,$L29:AI32,AI$1+2,FALSE)</f>
        <v>0.11</v>
      </c>
      <c r="AJ28" s="51">
        <f>VLOOKUP($C$3/1,$L29:AJ32,AJ$1+2,FALSE)</f>
        <v>0.12</v>
      </c>
      <c r="AK28" s="51">
        <f>VLOOKUP($C$3/1,$L29:AK32,AK$1+2,FALSE)</f>
        <v>0.13500000000000001</v>
      </c>
      <c r="AL28" s="51">
        <f>VLOOKUP($C$3/1,$L29:AL32,AL$1+2,FALSE)</f>
        <v>0.14499999999999999</v>
      </c>
      <c r="AM28" s="51">
        <f>VLOOKUP($C$3/1,$L29:AM32,AM$1+2,FALSE)</f>
        <v>0.15</v>
      </c>
      <c r="AN28" s="51" t="str">
        <f>VLOOKUP($C$3/1,$L29:AN32,AN$1+2,FALSE)</f>
        <v/>
      </c>
      <c r="AO28" s="51" t="str">
        <f>VLOOKUP($C$3/1,$L29:AO32,AO$1+2,FALSE)</f>
        <v/>
      </c>
      <c r="AP28" s="51" t="str">
        <f>VLOOKUP($C$3/1,$L29:AP32,AP$1+2,FALSE)</f>
        <v/>
      </c>
      <c r="AQ28" s="51" t="str">
        <f>VLOOKUP($C$3/1,$L29:AQ32,AQ$1+2,FALSE)</f>
        <v/>
      </c>
      <c r="AR28" s="49">
        <f t="shared" ref="AR28:AR39" si="1">ISNONTEXT(L28)*1</f>
        <v>0</v>
      </c>
      <c r="AS28" s="51" t="str">
        <f>VLOOKUP($C$3/1,$L29:AS32,AS$1+2,FALSE)</f>
        <v/>
      </c>
      <c r="AT28" s="51">
        <f>VLOOKUP($C$3/1,$L29:AT32,AT$1+2,FALSE)</f>
        <v>0.1</v>
      </c>
      <c r="AU28" s="51">
        <f>VLOOKUP($C$3/1,$L29:AU32,AU$1+2,FALSE)</f>
        <v>0.11</v>
      </c>
      <c r="AV28" s="51">
        <f>VLOOKUP($C$3/1,$L29:AV32,AV$1+2,FALSE)</f>
        <v>0.12</v>
      </c>
      <c r="AW28" s="51">
        <f>VLOOKUP($C$3/1,$L29:AW32,AW$1+2,FALSE)</f>
        <v>0.13500000000000001</v>
      </c>
      <c r="AX28" s="51">
        <f>VLOOKUP($C$3/1,$L29:AX32,AX$1+2,FALSE)</f>
        <v>0.15</v>
      </c>
      <c r="AY28" s="51">
        <f>VLOOKUP($C$3/1,$L29:AY32,AY$1+2,FALSE)</f>
        <v>0.155</v>
      </c>
    </row>
    <row r="29" spans="1:51" ht="14.25" x14ac:dyDescent="0.2">
      <c r="C29" s="23"/>
      <c r="D29" s="19"/>
      <c r="E29" s="15"/>
      <c r="F29" s="12"/>
      <c r="G29" s="20"/>
      <c r="K29" s="24"/>
      <c r="L29" s="25">
        <v>1</v>
      </c>
      <c r="M29" s="24" t="s">
        <v>61</v>
      </c>
      <c r="N29" s="26">
        <v>0.15</v>
      </c>
      <c r="O29" s="24" t="str">
        <f>""</f>
        <v/>
      </c>
      <c r="P29" s="24" t="str">
        <f>""</f>
        <v/>
      </c>
      <c r="Q29" s="38">
        <v>100000</v>
      </c>
      <c r="R29" s="41" t="s">
        <v>53</v>
      </c>
      <c r="S29" s="41" t="str">
        <f>""</f>
        <v/>
      </c>
      <c r="T29" s="38">
        <v>1350000</v>
      </c>
      <c r="U29" s="38" t="s">
        <v>48</v>
      </c>
      <c r="V29" s="38">
        <v>6500000</v>
      </c>
      <c r="W29" s="38" t="s">
        <v>58</v>
      </c>
      <c r="X29" s="41" t="str">
        <f>""</f>
        <v/>
      </c>
      <c r="Y29" s="41" t="str">
        <f>""</f>
        <v/>
      </c>
      <c r="Z29" s="41" t="str">
        <f>""</f>
        <v/>
      </c>
      <c r="AA29" s="41" t="str">
        <f>""</f>
        <v/>
      </c>
      <c r="AB29" s="41" t="str">
        <f>""</f>
        <v/>
      </c>
      <c r="AC29" s="41">
        <v>3</v>
      </c>
      <c r="AD29" s="41">
        <v>60</v>
      </c>
      <c r="AE29" s="41">
        <v>3</v>
      </c>
      <c r="AF29" s="41">
        <v>4</v>
      </c>
      <c r="AG29" s="24" t="str">
        <f>""</f>
        <v/>
      </c>
      <c r="AH29" s="27">
        <v>0.1</v>
      </c>
      <c r="AI29" s="28">
        <v>0.11</v>
      </c>
      <c r="AJ29" s="19">
        <v>0.12</v>
      </c>
      <c r="AK29" s="15">
        <v>0.13500000000000001</v>
      </c>
      <c r="AL29" s="12">
        <v>0.14499999999999999</v>
      </c>
      <c r="AM29" s="13">
        <v>0.15</v>
      </c>
      <c r="AN29" s="29" t="str">
        <f>""</f>
        <v/>
      </c>
      <c r="AO29" s="29" t="str">
        <f>""</f>
        <v/>
      </c>
      <c r="AP29" s="29" t="str">
        <f>""</f>
        <v/>
      </c>
      <c r="AQ29" s="29" t="str">
        <f>""</f>
        <v/>
      </c>
      <c r="AR29">
        <f t="shared" si="1"/>
        <v>1</v>
      </c>
      <c r="AS29" s="24" t="str">
        <f>""</f>
        <v/>
      </c>
      <c r="AT29" s="27">
        <v>0.1</v>
      </c>
      <c r="AU29" s="28">
        <v>0.11</v>
      </c>
      <c r="AV29" s="19">
        <v>0.12</v>
      </c>
      <c r="AW29" s="15">
        <v>0.13500000000000001</v>
      </c>
      <c r="AX29" s="12">
        <v>0.15</v>
      </c>
      <c r="AY29" s="13">
        <v>0.155</v>
      </c>
    </row>
    <row r="30" spans="1:51" ht="14.25" x14ac:dyDescent="0.2">
      <c r="K30" s="24"/>
      <c r="L30" s="25">
        <v>2</v>
      </c>
      <c r="M30" s="24" t="s">
        <v>65</v>
      </c>
      <c r="N30" s="24" t="str">
        <f>""</f>
        <v/>
      </c>
      <c r="O30" s="26">
        <v>0.2</v>
      </c>
      <c r="P30" s="26">
        <v>0.3</v>
      </c>
      <c r="Q30" s="38">
        <v>100000</v>
      </c>
      <c r="R30" s="41" t="s">
        <v>53</v>
      </c>
      <c r="S30" s="41" t="str">
        <f>""</f>
        <v/>
      </c>
      <c r="T30" s="41" t="str">
        <f>""</f>
        <v/>
      </c>
      <c r="U30" s="41" t="str">
        <f>""</f>
        <v/>
      </c>
      <c r="V30" s="41" t="str">
        <f>""</f>
        <v/>
      </c>
      <c r="W30" s="41" t="str">
        <f>""</f>
        <v/>
      </c>
      <c r="X30" s="41" t="str">
        <f>""</f>
        <v/>
      </c>
      <c r="Y30" s="41">
        <v>2800000</v>
      </c>
      <c r="Z30" s="41" t="s">
        <v>35</v>
      </c>
      <c r="AA30" s="41">
        <v>2800000</v>
      </c>
      <c r="AB30" s="41" t="s">
        <v>35</v>
      </c>
      <c r="AC30" s="41">
        <v>3</v>
      </c>
      <c r="AD30" s="41">
        <v>60</v>
      </c>
      <c r="AE30" s="41">
        <v>3</v>
      </c>
      <c r="AF30" s="41">
        <v>4</v>
      </c>
      <c r="AG30" s="24" t="str">
        <f>""</f>
        <v/>
      </c>
      <c r="AH30" s="27">
        <v>0.11</v>
      </c>
      <c r="AI30" s="28">
        <v>0.12</v>
      </c>
      <c r="AJ30" s="21">
        <v>0.13</v>
      </c>
      <c r="AK30" s="21">
        <v>0.14499999999999999</v>
      </c>
      <c r="AL30" s="22">
        <v>0.155</v>
      </c>
      <c r="AM30" s="13">
        <v>0.16</v>
      </c>
      <c r="AN30" s="29" t="str">
        <f>""</f>
        <v/>
      </c>
      <c r="AO30" s="29" t="str">
        <f>""</f>
        <v/>
      </c>
      <c r="AP30" s="29" t="str">
        <f>""</f>
        <v/>
      </c>
      <c r="AQ30" s="29" t="str">
        <f>""</f>
        <v/>
      </c>
      <c r="AR30">
        <f t="shared" si="1"/>
        <v>1</v>
      </c>
      <c r="AS30" s="24" t="str">
        <f>""</f>
        <v/>
      </c>
      <c r="AT30" s="27">
        <v>0.11</v>
      </c>
      <c r="AU30" s="28">
        <v>0.12</v>
      </c>
      <c r="AV30" s="21">
        <v>0.125</v>
      </c>
      <c r="AW30" s="21">
        <v>0.14000000000000001</v>
      </c>
      <c r="AX30" s="22">
        <v>0.15</v>
      </c>
      <c r="AY30" s="13">
        <v>0.155</v>
      </c>
    </row>
    <row r="31" spans="1:51" ht="14.25" x14ac:dyDescent="0.2">
      <c r="K31" s="24"/>
      <c r="L31" s="25">
        <v>3</v>
      </c>
      <c r="M31" s="24" t="s">
        <v>63</v>
      </c>
      <c r="N31" s="26">
        <v>0.2</v>
      </c>
      <c r="O31" s="24" t="str">
        <f>""</f>
        <v/>
      </c>
      <c r="P31" s="24" t="str">
        <f>""</f>
        <v/>
      </c>
      <c r="Q31" s="38">
        <v>100000</v>
      </c>
      <c r="R31" s="41" t="str">
        <f>"не кредитуется"</f>
        <v>не кредитуется</v>
      </c>
      <c r="S31" s="46">
        <v>6500000</v>
      </c>
      <c r="T31" s="41" t="str">
        <f>""</f>
        <v/>
      </c>
      <c r="U31" s="41" t="str">
        <f>""</f>
        <v/>
      </c>
      <c r="V31" s="41" t="str">
        <f>""</f>
        <v/>
      </c>
      <c r="W31" s="41" t="str">
        <f>""</f>
        <v/>
      </c>
      <c r="X31" s="41" t="str">
        <f>""</f>
        <v/>
      </c>
      <c r="Y31" s="41" t="str">
        <f>""</f>
        <v/>
      </c>
      <c r="Z31" s="41" t="str">
        <f>""</f>
        <v/>
      </c>
      <c r="AA31" s="41" t="str">
        <f>""</f>
        <v/>
      </c>
      <c r="AB31" s="41" t="str">
        <f>""</f>
        <v/>
      </c>
      <c r="AC31" s="41">
        <v>3</v>
      </c>
      <c r="AD31" s="41">
        <v>36</v>
      </c>
      <c r="AE31" s="41">
        <v>3</v>
      </c>
      <c r="AF31" s="41">
        <v>4</v>
      </c>
      <c r="AG31" s="24" t="str">
        <f>""</f>
        <v/>
      </c>
      <c r="AH31" s="29" t="str">
        <f>"не кредитуется"</f>
        <v>не кредитуется</v>
      </c>
      <c r="AI31" s="29" t="str">
        <f>"не кредитуется"</f>
        <v>не кредитуется</v>
      </c>
      <c r="AJ31" s="19">
        <v>0.12</v>
      </c>
      <c r="AK31" s="15">
        <v>0.13500000000000001</v>
      </c>
      <c r="AL31" s="12">
        <v>0.14499999999999999</v>
      </c>
      <c r="AM31" s="29" t="str">
        <f>"не кредитуется"</f>
        <v>не кредитуется</v>
      </c>
      <c r="AN31" s="29" t="str">
        <f>""</f>
        <v/>
      </c>
      <c r="AO31" s="29" t="s">
        <v>72</v>
      </c>
      <c r="AP31" s="29" t="s">
        <v>73</v>
      </c>
      <c r="AQ31" s="29" t="s">
        <v>37</v>
      </c>
      <c r="AR31">
        <f t="shared" si="1"/>
        <v>1</v>
      </c>
      <c r="AS31" s="24" t="str">
        <f>""</f>
        <v/>
      </c>
      <c r="AT31" s="29" t="str">
        <f>"не кредитуется"</f>
        <v>не кредитуется</v>
      </c>
      <c r="AU31" s="29" t="str">
        <f>"не кредитуется"</f>
        <v>не кредитуется</v>
      </c>
      <c r="AV31" s="19">
        <v>0.12</v>
      </c>
      <c r="AW31" s="15">
        <v>0.13500000000000001</v>
      </c>
      <c r="AX31" s="12">
        <v>0.15</v>
      </c>
      <c r="AY31" s="29" t="str">
        <f>"не кредитуется"</f>
        <v>не кредитуется</v>
      </c>
    </row>
    <row r="32" spans="1:51" s="49" customFormat="1" x14ac:dyDescent="0.2">
      <c r="A32" s="47"/>
      <c r="B32" s="48"/>
      <c r="K32" s="49" t="s">
        <v>87</v>
      </c>
      <c r="L32" s="50" t="s">
        <v>77</v>
      </c>
      <c r="N32" s="51">
        <f>VLOOKUP($C$3/1,$L33:N35,N$1+2,FALSE)</f>
        <v>0.1</v>
      </c>
      <c r="O32" s="51" t="str">
        <f>VLOOKUP($C$3/1,$L33:O35,O$1+2,FALSE)</f>
        <v/>
      </c>
      <c r="P32" s="51" t="str">
        <f>VLOOKUP($C$3/1,$L33:P35,P$1+2,FALSE)</f>
        <v/>
      </c>
      <c r="Q32" s="52">
        <f>VLOOKUP($C$3/1,$L33:Q35,Q$1+2,FALSE)</f>
        <v>100000</v>
      </c>
      <c r="R32" s="52" t="str">
        <f>VLOOKUP($C$3/1,$L33:R35,R$1+2,FALSE)</f>
        <v>2 800 USD / 2 200 EUR</v>
      </c>
      <c r="S32" s="53" t="str">
        <f>VLOOKUP($C$3/1,$L33:S35,S$1+2,FALSE)</f>
        <v/>
      </c>
      <c r="T32" s="52">
        <f>VLOOKUP($C$3/1,$L33:T35,T$1+2,FALSE)</f>
        <v>1350000</v>
      </c>
      <c r="U32" s="52" t="str">
        <f>VLOOKUP($C$3/1,$L33:U35,U$1+2,FALSE)</f>
        <v xml:space="preserve"> 38 600 USD / 30 000 EUR</v>
      </c>
      <c r="V32" s="52">
        <f>VLOOKUP($C$3/1,$L33:V35,V$1+2,FALSE)</f>
        <v>6500000</v>
      </c>
      <c r="W32" s="52" t="str">
        <f>VLOOKUP($C$3/1,$L33:W35,W$1+2,FALSE)</f>
        <v>186 000 USD / 145 000 EUR</v>
      </c>
      <c r="X32" s="52" t="str">
        <f>VLOOKUP($C$3/1,$L33:X35,X$1+2,FALSE)</f>
        <v/>
      </c>
      <c r="Y32" s="52" t="str">
        <f>VLOOKUP($C$3/1,$L33:Y35,Y$1+2,FALSE)</f>
        <v/>
      </c>
      <c r="Z32" s="52" t="str">
        <f>VLOOKUP($C$3/1,$L33:Z35,Z$1+2,FALSE)</f>
        <v/>
      </c>
      <c r="AA32" s="52" t="str">
        <f>VLOOKUP($C$3/1,$L33:AA35,AA$1+2,FALSE)</f>
        <v/>
      </c>
      <c r="AB32" s="52" t="str">
        <f>VLOOKUP($C$3/1,$L33:AB35,AB$1+2,FALSE)</f>
        <v/>
      </c>
      <c r="AC32" s="52">
        <f>VLOOKUP($C$3/1,$L33:AC35,AC$1+2,FALSE)</f>
        <v>3</v>
      </c>
      <c r="AD32" s="52">
        <f>VLOOKUP($C$3/1,$L33:AD35,AD$1+2,FALSE)</f>
        <v>60</v>
      </c>
      <c r="AE32" s="52">
        <f>VLOOKUP($C$3/1,$L33:AE35,AE$1+2,FALSE)</f>
        <v>3</v>
      </c>
      <c r="AF32" s="52">
        <f>VLOOKUP($C$3/1,$L33:AF35,AF$1+2,FALSE)</f>
        <v>4</v>
      </c>
      <c r="AG32" s="51" t="str">
        <f>VLOOKUP($C$3/1,$L33:AG35,AG$1+2,FALSE)</f>
        <v/>
      </c>
      <c r="AH32" s="54">
        <f>VLOOKUP($C$3/1,$L33:AH35,AH$1+2,FALSE)</f>
        <v>0.1</v>
      </c>
      <c r="AI32" s="54">
        <f>VLOOKUP($C$3/1,$L33:AI35,AI$1+2,FALSE)</f>
        <v>0.11</v>
      </c>
      <c r="AJ32" s="54">
        <f>VLOOKUP($C$3/1,$L33:AJ35,AJ$1+2,FALSE)</f>
        <v>0.115</v>
      </c>
      <c r="AK32" s="54">
        <f>VLOOKUP($C$3/1,$L33:AK35,AK$1+2,FALSE)</f>
        <v>0.13</v>
      </c>
      <c r="AL32" s="54">
        <f>VLOOKUP($C$3/1,$L33:AL35,AL$1+2,FALSE)</f>
        <v>0.14499999999999999</v>
      </c>
      <c r="AM32" s="54">
        <f>VLOOKUP($C$3/1,$L33:AM35,AM$1+2,FALSE)</f>
        <v>0.15</v>
      </c>
      <c r="AN32" s="51" t="str">
        <f>VLOOKUP($C$3/1,$L33:AN35,AN$1+2,FALSE)</f>
        <v/>
      </c>
      <c r="AO32" s="51" t="str">
        <f>VLOOKUP($C$3/1,$L33:AO35,AO$1+2,FALSE)</f>
        <v/>
      </c>
      <c r="AP32" s="51" t="str">
        <f>VLOOKUP($C$3/1,$L33:AP35,AP$1+2,FALSE)</f>
        <v/>
      </c>
      <c r="AQ32" s="51" t="str">
        <f>VLOOKUP($C$3/1,$L33:AQ35,AQ$1+2,FALSE)</f>
        <v/>
      </c>
      <c r="AR32" s="49">
        <f t="shared" si="1"/>
        <v>0</v>
      </c>
      <c r="AS32" s="51" t="str">
        <f>VLOOKUP($C$3/1,$L33:AS35,AS$1+2,FALSE)</f>
        <v/>
      </c>
      <c r="AT32" s="51">
        <f>VLOOKUP($C$3/1,$L33:AT35,AT$1+2,FALSE)</f>
        <v>0.1</v>
      </c>
      <c r="AU32" s="51">
        <f>VLOOKUP($C$3/1,$L33:AU35,AU$1+2,FALSE)</f>
        <v>0.11</v>
      </c>
      <c r="AV32" s="51">
        <f>VLOOKUP($C$3/1,$L33:AV35,AV$1+2,FALSE)</f>
        <v>0.11</v>
      </c>
      <c r="AW32" s="51">
        <f>VLOOKUP($C$3/1,$L33:AW35,AW$1+2,FALSE)</f>
        <v>0.125</v>
      </c>
      <c r="AX32" s="51">
        <f>VLOOKUP($C$3/1,$L33:AX35,AX$1+2,FALSE)</f>
        <v>0.14000000000000001</v>
      </c>
      <c r="AY32" s="51">
        <f>VLOOKUP($C$3/1,$L33:AY35,AY$1+2,FALSE)</f>
        <v>0.14499999999999999</v>
      </c>
    </row>
    <row r="33" spans="1:51" ht="14.25" customHeight="1" x14ac:dyDescent="0.2">
      <c r="A33" s="35"/>
      <c r="B33" s="34"/>
      <c r="L33" s="25">
        <v>1</v>
      </c>
      <c r="M33" s="24" t="s">
        <v>61</v>
      </c>
      <c r="N33" s="26">
        <v>0.1</v>
      </c>
      <c r="O33" s="24" t="str">
        <f>""</f>
        <v/>
      </c>
      <c r="P33" s="24" t="str">
        <f>""</f>
        <v/>
      </c>
      <c r="Q33" s="38">
        <v>100000</v>
      </c>
      <c r="R33" s="41" t="s">
        <v>53</v>
      </c>
      <c r="S33" s="41" t="str">
        <f>""</f>
        <v/>
      </c>
      <c r="T33" s="38">
        <v>1350000</v>
      </c>
      <c r="U33" s="38" t="s">
        <v>48</v>
      </c>
      <c r="V33" s="38">
        <v>6500000</v>
      </c>
      <c r="W33" s="38" t="s">
        <v>58</v>
      </c>
      <c r="X33" s="41" t="str">
        <f>""</f>
        <v/>
      </c>
      <c r="Y33" s="41" t="str">
        <f>""</f>
        <v/>
      </c>
      <c r="Z33" s="41" t="str">
        <f>""</f>
        <v/>
      </c>
      <c r="AA33" s="41" t="str">
        <f>""</f>
        <v/>
      </c>
      <c r="AB33" s="41" t="str">
        <f>""</f>
        <v/>
      </c>
      <c r="AC33" s="41">
        <v>3</v>
      </c>
      <c r="AD33" s="41">
        <v>60</v>
      </c>
      <c r="AE33" s="41">
        <v>3</v>
      </c>
      <c r="AF33" s="41">
        <v>4</v>
      </c>
      <c r="AG33" s="24" t="str">
        <f>""</f>
        <v/>
      </c>
      <c r="AH33" s="27">
        <v>0.1</v>
      </c>
      <c r="AI33" s="28">
        <v>0.11</v>
      </c>
      <c r="AJ33" s="19">
        <v>0.115</v>
      </c>
      <c r="AK33" s="15">
        <v>0.13</v>
      </c>
      <c r="AL33" s="12">
        <v>0.14499999999999999</v>
      </c>
      <c r="AM33" s="13">
        <v>0.15</v>
      </c>
      <c r="AN33" s="29" t="str">
        <f>""</f>
        <v/>
      </c>
      <c r="AO33" s="29" t="str">
        <f>""</f>
        <v/>
      </c>
      <c r="AP33" s="29" t="str">
        <f>""</f>
        <v/>
      </c>
      <c r="AQ33" s="29" t="str">
        <f>""</f>
        <v/>
      </c>
      <c r="AR33">
        <f t="shared" si="1"/>
        <v>1</v>
      </c>
      <c r="AS33" s="24" t="str">
        <f>""</f>
        <v/>
      </c>
      <c r="AT33" s="27">
        <v>0.1</v>
      </c>
      <c r="AU33" s="28">
        <v>0.11</v>
      </c>
      <c r="AV33" s="19">
        <v>0.11</v>
      </c>
      <c r="AW33" s="15">
        <v>0.125</v>
      </c>
      <c r="AX33" s="12">
        <v>0.14000000000000001</v>
      </c>
      <c r="AY33" s="13">
        <v>0.14499999999999999</v>
      </c>
    </row>
    <row r="34" spans="1:51" ht="15" thickBot="1" x14ac:dyDescent="0.25">
      <c r="A34" s="36"/>
      <c r="B34" s="37"/>
      <c r="L34" s="25">
        <v>2</v>
      </c>
      <c r="M34" s="24" t="s">
        <v>65</v>
      </c>
      <c r="N34" s="24" t="str">
        <f>""</f>
        <v/>
      </c>
      <c r="O34" s="26">
        <v>0.2</v>
      </c>
      <c r="P34" s="26">
        <v>0.3</v>
      </c>
      <c r="Q34" s="38">
        <v>100000</v>
      </c>
      <c r="R34" s="41" t="s">
        <v>53</v>
      </c>
      <c r="S34" s="41" t="str">
        <f>""</f>
        <v/>
      </c>
      <c r="T34" s="41" t="str">
        <f>""</f>
        <v/>
      </c>
      <c r="U34" s="41" t="str">
        <f>""</f>
        <v/>
      </c>
      <c r="V34" s="41" t="str">
        <f>""</f>
        <v/>
      </c>
      <c r="W34" s="41" t="str">
        <f>""</f>
        <v/>
      </c>
      <c r="X34" s="41" t="str">
        <f>""</f>
        <v/>
      </c>
      <c r="Y34" s="41">
        <v>2800000</v>
      </c>
      <c r="Z34" s="41" t="s">
        <v>35</v>
      </c>
      <c r="AA34" s="41">
        <v>2800000</v>
      </c>
      <c r="AB34" s="41" t="s">
        <v>35</v>
      </c>
      <c r="AC34" s="41">
        <v>3</v>
      </c>
      <c r="AD34" s="41">
        <v>60</v>
      </c>
      <c r="AE34" s="41">
        <v>3</v>
      </c>
      <c r="AF34" s="41">
        <v>4</v>
      </c>
      <c r="AG34" s="24" t="str">
        <f>""</f>
        <v/>
      </c>
      <c r="AH34" s="27">
        <v>0.11</v>
      </c>
      <c r="AI34" s="28">
        <v>0.12</v>
      </c>
      <c r="AJ34" s="21">
        <v>0.125</v>
      </c>
      <c r="AK34" s="21">
        <v>0.14000000000000001</v>
      </c>
      <c r="AL34" s="22">
        <v>0.155</v>
      </c>
      <c r="AM34" s="13">
        <v>0.16</v>
      </c>
      <c r="AN34" s="29" t="str">
        <f>""</f>
        <v/>
      </c>
      <c r="AO34" s="29" t="str">
        <f>""</f>
        <v/>
      </c>
      <c r="AP34" s="29" t="str">
        <f>""</f>
        <v/>
      </c>
      <c r="AQ34" s="29" t="str">
        <f>""</f>
        <v/>
      </c>
      <c r="AR34">
        <f t="shared" si="1"/>
        <v>1</v>
      </c>
      <c r="AS34" s="24" t="str">
        <f>""</f>
        <v/>
      </c>
      <c r="AT34" s="27">
        <v>0.11</v>
      </c>
      <c r="AU34" s="28">
        <v>0.12</v>
      </c>
      <c r="AV34" s="21">
        <v>0.115</v>
      </c>
      <c r="AW34" s="21">
        <v>0.13</v>
      </c>
      <c r="AX34" s="22">
        <v>0.14000000000000001</v>
      </c>
      <c r="AY34" s="13">
        <v>0.14499999999999999</v>
      </c>
    </row>
    <row r="35" spans="1:51" ht="14.25" x14ac:dyDescent="0.2">
      <c r="L35" s="25">
        <v>4</v>
      </c>
      <c r="M35" s="24" t="s">
        <v>64</v>
      </c>
      <c r="N35" s="24" t="str">
        <f>""</f>
        <v/>
      </c>
      <c r="O35" s="26">
        <v>0.2</v>
      </c>
      <c r="P35" s="26">
        <v>0.3</v>
      </c>
      <c r="Q35" s="38">
        <v>100000</v>
      </c>
      <c r="R35" s="41" t="s">
        <v>53</v>
      </c>
      <c r="S35" s="41" t="str">
        <f>""</f>
        <v/>
      </c>
      <c r="T35" s="41" t="str">
        <f>""</f>
        <v/>
      </c>
      <c r="U35" s="41" t="str">
        <f>""</f>
        <v/>
      </c>
      <c r="V35" s="41" t="str">
        <f>""</f>
        <v/>
      </c>
      <c r="W35" s="41" t="str">
        <f>""</f>
        <v/>
      </c>
      <c r="X35" s="41" t="str">
        <f>""</f>
        <v/>
      </c>
      <c r="Y35" s="41">
        <v>6500000</v>
      </c>
      <c r="Z35" s="41" t="s">
        <v>58</v>
      </c>
      <c r="AA35" s="41">
        <v>2800000</v>
      </c>
      <c r="AB35" s="41" t="s">
        <v>35</v>
      </c>
      <c r="AC35" s="41">
        <v>3</v>
      </c>
      <c r="AD35" s="41">
        <v>60</v>
      </c>
      <c r="AE35" s="41">
        <v>3</v>
      </c>
      <c r="AF35" s="41">
        <v>4</v>
      </c>
      <c r="AG35" s="24" t="str">
        <f>""</f>
        <v/>
      </c>
      <c r="AH35" s="27">
        <v>0.1</v>
      </c>
      <c r="AI35" s="28">
        <v>0.11</v>
      </c>
      <c r="AJ35" s="19">
        <v>0.115</v>
      </c>
      <c r="AK35" s="15">
        <v>0.13</v>
      </c>
      <c r="AL35" s="12">
        <v>0.14499999999999999</v>
      </c>
      <c r="AM35" s="13">
        <v>0.15</v>
      </c>
      <c r="AN35" s="29" t="str">
        <f>""</f>
        <v/>
      </c>
      <c r="AO35" s="29" t="str">
        <f>""</f>
        <v/>
      </c>
      <c r="AP35" s="29" t="str">
        <f>""</f>
        <v/>
      </c>
      <c r="AQ35" s="29" t="str">
        <f>""</f>
        <v/>
      </c>
      <c r="AR35">
        <f t="shared" si="1"/>
        <v>1</v>
      </c>
      <c r="AS35" s="24" t="str">
        <f>""</f>
        <v/>
      </c>
      <c r="AT35" s="27">
        <v>0.1</v>
      </c>
      <c r="AU35" s="28">
        <v>0.11</v>
      </c>
      <c r="AV35" s="19">
        <v>0.115</v>
      </c>
      <c r="AW35" s="15">
        <v>0.125</v>
      </c>
      <c r="AX35" s="12">
        <v>0.14000000000000001</v>
      </c>
      <c r="AY35" s="13">
        <v>0.14499999999999999</v>
      </c>
    </row>
    <row r="36" spans="1:51" s="49" customFormat="1" x14ac:dyDescent="0.2">
      <c r="A36" s="47"/>
      <c r="B36" s="48"/>
      <c r="K36" s="49" t="s">
        <v>88</v>
      </c>
      <c r="L36" s="50" t="s">
        <v>78</v>
      </c>
      <c r="N36" s="51">
        <f>VLOOKUP($C$3/1,$L37:N39,N$1+2,FALSE)</f>
        <v>0.1</v>
      </c>
      <c r="O36" s="51" t="str">
        <f>VLOOKUP($C$3/1,$L37:O39,O$1+2,FALSE)</f>
        <v/>
      </c>
      <c r="P36" s="51" t="str">
        <f>VLOOKUP($C$3/1,$L37:P39,P$1+2,FALSE)</f>
        <v/>
      </c>
      <c r="Q36" s="52">
        <f>VLOOKUP($C$3/1,$L37:Q39,Q$1+2,FALSE)</f>
        <v>100000</v>
      </c>
      <c r="R36" s="52" t="str">
        <f>VLOOKUP($C$3/1,$L37:R39,R$1+2,FALSE)</f>
        <v>2 800 USD / 2 200 EUR</v>
      </c>
      <c r="S36" s="53" t="str">
        <f>VLOOKUP($C$3/1,$L37:S39,S$1+2,FALSE)</f>
        <v/>
      </c>
      <c r="T36" s="52">
        <f>VLOOKUP($C$3/1,$L37:T39,T$1+2,FALSE)</f>
        <v>1350000</v>
      </c>
      <c r="U36" s="52" t="str">
        <f>VLOOKUP($C$3/1,$L37:U39,U$1+2,FALSE)</f>
        <v xml:space="preserve"> 38 600 USD / 30 000 EUR</v>
      </c>
      <c r="V36" s="52">
        <f>VLOOKUP($C$3/1,$L37:V39,V$1+2,FALSE)</f>
        <v>6500000</v>
      </c>
      <c r="W36" s="52" t="str">
        <f>VLOOKUP($C$3/1,$L37:W39,W$1+2,FALSE)</f>
        <v>186 000 USD / 145 000 EUR</v>
      </c>
      <c r="X36" s="52" t="str">
        <f>VLOOKUP($C$3/1,$L37:X39,X$1+2,FALSE)</f>
        <v/>
      </c>
      <c r="Y36" s="52" t="str">
        <f>VLOOKUP($C$3/1,$L37:Y39,Y$1+2,FALSE)</f>
        <v/>
      </c>
      <c r="Z36" s="52" t="str">
        <f>VLOOKUP($C$3/1,$L37:Z39,Z$1+2,FALSE)</f>
        <v/>
      </c>
      <c r="AA36" s="52" t="str">
        <f>VLOOKUP($C$3/1,$L37:AA39,AA$1+2,FALSE)</f>
        <v/>
      </c>
      <c r="AB36" s="52" t="str">
        <f>VLOOKUP($C$3/1,$L37:AB39,AB$1+2,FALSE)</f>
        <v/>
      </c>
      <c r="AC36" s="52">
        <f>VLOOKUP($C$3/1,$L37:AC39,AC$1+2,FALSE)</f>
        <v>3</v>
      </c>
      <c r="AD36" s="52">
        <f>VLOOKUP($C$3/1,$L37:AD39,AD$1+2,FALSE)</f>
        <v>60</v>
      </c>
      <c r="AE36" s="52">
        <f>VLOOKUP($C$3/1,$L37:AE39,AE$1+2,FALSE)</f>
        <v>3</v>
      </c>
      <c r="AF36" s="52">
        <f>VLOOKUP($C$3/1,$L37:AF39,AF$1+2,FALSE)</f>
        <v>4</v>
      </c>
      <c r="AG36" s="51" t="str">
        <f>VLOOKUP($C$3/1,$L37:AG39,AG$1+2,FALSE)</f>
        <v/>
      </c>
      <c r="AH36" s="54">
        <f>VLOOKUP($C$3/1,$L37:AH39,AH$1+2,FALSE)</f>
        <v>0.1</v>
      </c>
      <c r="AI36" s="54">
        <f>VLOOKUP($C$3/1,$L37:AI39,AI$1+2,FALSE)</f>
        <v>0.11</v>
      </c>
      <c r="AJ36" s="54">
        <f>VLOOKUP($C$3/1,$L37:AJ39,AJ$1+2,FALSE)</f>
        <v>0.115</v>
      </c>
      <c r="AK36" s="54">
        <f>VLOOKUP($C$3/1,$L37:AK39,AK$1+2,FALSE)</f>
        <v>0.13</v>
      </c>
      <c r="AL36" s="54">
        <f>VLOOKUP($C$3/1,$L37:AL39,AL$1+2,FALSE)</f>
        <v>0.14499999999999999</v>
      </c>
      <c r="AM36" s="54">
        <f>VLOOKUP($C$3/1,$L37:AM39,AM$1+2,FALSE)</f>
        <v>0.15</v>
      </c>
      <c r="AN36" s="51" t="str">
        <f>VLOOKUP($C$3/1,$L37:AN39,AN$1+2,FALSE)</f>
        <v/>
      </c>
      <c r="AO36" s="51" t="str">
        <f>VLOOKUP($C$3/1,$L37:AO39,AO$1+2,FALSE)</f>
        <v/>
      </c>
      <c r="AP36" s="51" t="str">
        <f>VLOOKUP($C$3/1,$L37:AP39,AP$1+2,FALSE)</f>
        <v/>
      </c>
      <c r="AQ36" s="51" t="str">
        <f>VLOOKUP($C$3/1,$L37:AQ39,AQ$1+2,FALSE)</f>
        <v/>
      </c>
      <c r="AR36" s="49">
        <f t="shared" si="1"/>
        <v>0</v>
      </c>
      <c r="AS36" s="51" t="str">
        <f>VLOOKUP($C$3/1,$L37:AS39,AS$1+2,FALSE)</f>
        <v/>
      </c>
      <c r="AT36" s="51">
        <f>VLOOKUP($C$3/1,$L37:AT39,AT$1+2,FALSE)</f>
        <v>0.1</v>
      </c>
      <c r="AU36" s="51">
        <f>VLOOKUP($C$3/1,$L37:AU39,AU$1+2,FALSE)</f>
        <v>0.11</v>
      </c>
      <c r="AV36" s="51">
        <f>VLOOKUP($C$3/1,$L37:AV39,AV$1+2,FALSE)</f>
        <v>0.11</v>
      </c>
      <c r="AW36" s="51">
        <f>VLOOKUP($C$3/1,$L37:AW39,AW$1+2,FALSE)</f>
        <v>0.125</v>
      </c>
      <c r="AX36" s="51">
        <f>VLOOKUP($C$3/1,$L37:AX39,AX$1+2,FALSE)</f>
        <v>0.14000000000000001</v>
      </c>
      <c r="AY36" s="51">
        <f>VLOOKUP($C$3/1,$L37:AY39,AY$1+2,FALSE)</f>
        <v>0.14499999999999999</v>
      </c>
    </row>
    <row r="37" spans="1:51" ht="14.25" customHeight="1" x14ac:dyDescent="0.2">
      <c r="A37" s="35"/>
      <c r="B37" s="34"/>
      <c r="L37" s="25">
        <v>1</v>
      </c>
      <c r="M37" s="24" t="s">
        <v>61</v>
      </c>
      <c r="N37" s="26">
        <v>0.1</v>
      </c>
      <c r="O37" s="24" t="str">
        <f>""</f>
        <v/>
      </c>
      <c r="P37" s="24" t="str">
        <f>""</f>
        <v/>
      </c>
      <c r="Q37" s="38">
        <v>100000</v>
      </c>
      <c r="R37" s="41" t="s">
        <v>53</v>
      </c>
      <c r="S37" s="41" t="str">
        <f>""</f>
        <v/>
      </c>
      <c r="T37" s="38">
        <v>1350000</v>
      </c>
      <c r="U37" s="38" t="s">
        <v>48</v>
      </c>
      <c r="V37" s="38">
        <v>6500000</v>
      </c>
      <c r="W37" s="38" t="s">
        <v>58</v>
      </c>
      <c r="X37" s="41" t="str">
        <f>""</f>
        <v/>
      </c>
      <c r="Y37" s="41" t="str">
        <f>""</f>
        <v/>
      </c>
      <c r="Z37" s="41" t="str">
        <f>""</f>
        <v/>
      </c>
      <c r="AA37" s="41" t="str">
        <f>""</f>
        <v/>
      </c>
      <c r="AB37" s="41" t="str">
        <f>""</f>
        <v/>
      </c>
      <c r="AC37" s="41">
        <v>3</v>
      </c>
      <c r="AD37" s="41">
        <v>60</v>
      </c>
      <c r="AE37" s="41">
        <v>3</v>
      </c>
      <c r="AF37" s="41">
        <v>4</v>
      </c>
      <c r="AG37" s="24" t="str">
        <f>""</f>
        <v/>
      </c>
      <c r="AH37" s="27">
        <v>0.1</v>
      </c>
      <c r="AI37" s="28">
        <v>0.11</v>
      </c>
      <c r="AJ37" s="19">
        <v>0.115</v>
      </c>
      <c r="AK37" s="15">
        <v>0.13</v>
      </c>
      <c r="AL37" s="12">
        <v>0.14499999999999999</v>
      </c>
      <c r="AM37" s="13">
        <v>0.15</v>
      </c>
      <c r="AN37" s="29" t="str">
        <f>""</f>
        <v/>
      </c>
      <c r="AO37" s="29" t="str">
        <f>""</f>
        <v/>
      </c>
      <c r="AP37" s="29" t="str">
        <f>""</f>
        <v/>
      </c>
      <c r="AQ37" s="29" t="str">
        <f>""</f>
        <v/>
      </c>
      <c r="AR37">
        <f t="shared" si="1"/>
        <v>1</v>
      </c>
      <c r="AS37" s="24" t="str">
        <f>""</f>
        <v/>
      </c>
      <c r="AT37" s="27">
        <v>0.1</v>
      </c>
      <c r="AU37" s="28">
        <v>0.11</v>
      </c>
      <c r="AV37" s="19">
        <v>0.11</v>
      </c>
      <c r="AW37" s="15">
        <v>0.125</v>
      </c>
      <c r="AX37" s="12">
        <v>0.14000000000000001</v>
      </c>
      <c r="AY37" s="13">
        <v>0.14499999999999999</v>
      </c>
    </row>
    <row r="38" spans="1:51" ht="15" thickBot="1" x14ac:dyDescent="0.25">
      <c r="A38" s="36"/>
      <c r="B38" s="37"/>
      <c r="L38" s="25">
        <v>2</v>
      </c>
      <c r="M38" s="24" t="s">
        <v>65</v>
      </c>
      <c r="N38" s="24" t="str">
        <f>""</f>
        <v/>
      </c>
      <c r="O38" s="26">
        <v>0.2</v>
      </c>
      <c r="P38" s="26">
        <v>0.3</v>
      </c>
      <c r="Q38" s="38">
        <v>100000</v>
      </c>
      <c r="R38" s="41" t="s">
        <v>53</v>
      </c>
      <c r="S38" s="41" t="str">
        <f>""</f>
        <v/>
      </c>
      <c r="T38" s="41" t="str">
        <f>""</f>
        <v/>
      </c>
      <c r="U38" s="41" t="str">
        <f>""</f>
        <v/>
      </c>
      <c r="V38" s="41" t="str">
        <f>""</f>
        <v/>
      </c>
      <c r="W38" s="41" t="str">
        <f>""</f>
        <v/>
      </c>
      <c r="X38" s="41" t="str">
        <f>""</f>
        <v/>
      </c>
      <c r="Y38" s="41">
        <v>2800000</v>
      </c>
      <c r="Z38" s="41" t="s">
        <v>35</v>
      </c>
      <c r="AA38" s="41">
        <v>2800000</v>
      </c>
      <c r="AB38" s="41" t="s">
        <v>35</v>
      </c>
      <c r="AC38" s="41">
        <v>3</v>
      </c>
      <c r="AD38" s="41">
        <v>60</v>
      </c>
      <c r="AE38" s="41">
        <v>3</v>
      </c>
      <c r="AF38" s="41">
        <v>4</v>
      </c>
      <c r="AG38" s="24" t="str">
        <f>""</f>
        <v/>
      </c>
      <c r="AH38" s="27">
        <v>0.11</v>
      </c>
      <c r="AI38" s="28">
        <v>0.12</v>
      </c>
      <c r="AJ38" s="21">
        <v>0.125</v>
      </c>
      <c r="AK38" s="21">
        <v>0.14000000000000001</v>
      </c>
      <c r="AL38" s="22">
        <v>0.155</v>
      </c>
      <c r="AM38" s="13">
        <v>0.16</v>
      </c>
      <c r="AN38" s="29" t="str">
        <f>""</f>
        <v/>
      </c>
      <c r="AO38" s="29" t="str">
        <f>""</f>
        <v/>
      </c>
      <c r="AP38" s="29" t="str">
        <f>""</f>
        <v/>
      </c>
      <c r="AQ38" s="29" t="str">
        <f>""</f>
        <v/>
      </c>
      <c r="AR38">
        <f t="shared" si="1"/>
        <v>1</v>
      </c>
      <c r="AS38" s="24" t="str">
        <f>""</f>
        <v/>
      </c>
      <c r="AT38" s="27">
        <v>0.11</v>
      </c>
      <c r="AU38" s="28">
        <v>0.12</v>
      </c>
      <c r="AV38" s="21">
        <v>0.115</v>
      </c>
      <c r="AW38" s="21">
        <v>0.13</v>
      </c>
      <c r="AX38" s="22">
        <v>0.14000000000000001</v>
      </c>
      <c r="AY38" s="13">
        <v>0.14499999999999999</v>
      </c>
    </row>
    <row r="39" spans="1:51" ht="14.25" x14ac:dyDescent="0.2">
      <c r="L39" s="25">
        <v>3</v>
      </c>
      <c r="M39" s="24" t="s">
        <v>63</v>
      </c>
      <c r="N39" s="26">
        <v>0.2</v>
      </c>
      <c r="O39" s="24" t="str">
        <f>""</f>
        <v/>
      </c>
      <c r="P39" s="24" t="str">
        <f>""</f>
        <v/>
      </c>
      <c r="Q39" s="38">
        <v>100000</v>
      </c>
      <c r="R39" s="41" t="str">
        <f>"не кредитуется"</f>
        <v>не кредитуется</v>
      </c>
      <c r="S39" s="46">
        <v>6500000</v>
      </c>
      <c r="T39" s="41" t="str">
        <f>""</f>
        <v/>
      </c>
      <c r="U39" s="41" t="str">
        <f>""</f>
        <v/>
      </c>
      <c r="V39" s="41" t="str">
        <f>""</f>
        <v/>
      </c>
      <c r="W39" s="41" t="str">
        <f>""</f>
        <v/>
      </c>
      <c r="X39" s="41" t="str">
        <f>""</f>
        <v/>
      </c>
      <c r="Y39" s="41" t="str">
        <f>""</f>
        <v/>
      </c>
      <c r="Z39" s="41" t="str">
        <f>""</f>
        <v/>
      </c>
      <c r="AA39" s="41" t="str">
        <f>""</f>
        <v/>
      </c>
      <c r="AB39" s="41" t="str">
        <f>""</f>
        <v/>
      </c>
      <c r="AC39" s="41">
        <v>3</v>
      </c>
      <c r="AD39" s="41">
        <v>36</v>
      </c>
      <c r="AE39" s="41">
        <v>3</v>
      </c>
      <c r="AF39" s="41">
        <v>4</v>
      </c>
      <c r="AG39" s="24" t="str">
        <f>""</f>
        <v/>
      </c>
      <c r="AH39" s="29" t="str">
        <f>"не кредитуется"</f>
        <v>не кредитуется</v>
      </c>
      <c r="AI39" s="29" t="str">
        <f>"не кредитуется"</f>
        <v>не кредитуется</v>
      </c>
      <c r="AJ39" s="19">
        <v>0.115</v>
      </c>
      <c r="AK39" s="15">
        <v>0.13</v>
      </c>
      <c r="AL39" s="12">
        <v>0.14499999999999999</v>
      </c>
      <c r="AM39" s="29" t="str">
        <f>"не кредитуется"</f>
        <v>не кредитуется</v>
      </c>
      <c r="AN39" s="29" t="str">
        <f>""</f>
        <v/>
      </c>
      <c r="AO39" s="29" t="s">
        <v>43</v>
      </c>
      <c r="AP39" s="29" t="s">
        <v>43</v>
      </c>
      <c r="AQ39" s="29" t="s">
        <v>37</v>
      </c>
      <c r="AR39">
        <f t="shared" si="1"/>
        <v>1</v>
      </c>
      <c r="AS39" s="24" t="str">
        <f>""</f>
        <v/>
      </c>
      <c r="AT39" s="29" t="str">
        <f>"не кредитуется"</f>
        <v>не кредитуется</v>
      </c>
      <c r="AU39" s="29" t="str">
        <f>"не кредитуется"</f>
        <v>не кредитуется</v>
      </c>
      <c r="AV39" s="19">
        <v>0.115</v>
      </c>
      <c r="AW39" s="15">
        <v>0.125</v>
      </c>
      <c r="AX39" s="12">
        <v>0.14000000000000001</v>
      </c>
      <c r="AY39" s="29" t="str">
        <f>"не кредитуется"</f>
        <v>не кредитуется</v>
      </c>
    </row>
  </sheetData>
  <phoneticPr fontId="0" type="noConversion"/>
  <pageMargins left="0.7" right="0.7" top="0.75" bottom="0.75" header="0.3" footer="0.3"/>
  <pageSetup paperSize="9" orientation="portrait" r:id="rId1"/>
  <headerFooter>
    <oddHeader>&amp;C&amp;"Calibri"&amp;11&amp;KA80000Internal Use Only&amp;1#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J66"/>
  <sheetViews>
    <sheetView showGridLines="0" tabSelected="1" view="pageBreakPreview" topLeftCell="B48" zoomScaleNormal="100" zoomScaleSheetLayoutView="100" workbookViewId="0">
      <selection activeCell="B62" sqref="B62:J62"/>
    </sheetView>
  </sheetViews>
  <sheetFormatPr defaultColWidth="9.140625" defaultRowHeight="12.75" x14ac:dyDescent="0.2"/>
  <cols>
    <col min="1" max="1" width="2.28515625" style="2" hidden="1" customWidth="1"/>
    <col min="2" max="2" width="68.140625" style="3" customWidth="1"/>
    <col min="3" max="3" width="9.28515625" style="4" customWidth="1"/>
    <col min="4" max="4" width="14" style="4" customWidth="1"/>
    <col min="5" max="5" width="22.7109375" style="4" customWidth="1"/>
    <col min="6" max="6" width="20.5703125" style="4" customWidth="1"/>
    <col min="7" max="7" width="22" style="4" customWidth="1"/>
    <col min="8" max="8" width="20" style="4" customWidth="1"/>
    <col min="9" max="9" width="21.140625" style="4" customWidth="1"/>
    <col min="10" max="10" width="18.7109375" style="4" customWidth="1"/>
    <col min="11" max="16384" width="9.140625" style="2"/>
  </cols>
  <sheetData>
    <row r="1" spans="2:10" ht="81.75" customHeight="1" x14ac:dyDescent="0.2">
      <c r="B1" s="76"/>
      <c r="C1" s="77"/>
      <c r="D1" s="77"/>
      <c r="E1" s="77"/>
      <c r="F1" s="77"/>
      <c r="G1" s="77"/>
      <c r="H1" s="77"/>
      <c r="I1" s="77"/>
      <c r="J1" s="78"/>
    </row>
    <row r="2" spans="2:10" ht="18" customHeight="1" x14ac:dyDescent="0.2">
      <c r="B2" s="86" t="s">
        <v>135</v>
      </c>
      <c r="C2" s="87"/>
      <c r="D2" s="87"/>
      <c r="E2" s="87"/>
      <c r="F2" s="87"/>
      <c r="G2" s="87"/>
      <c r="H2" s="87"/>
      <c r="I2" s="87"/>
      <c r="J2" s="88"/>
    </row>
    <row r="3" spans="2:10" s="1" customFormat="1" ht="20.25" thickBot="1" x14ac:dyDescent="0.25">
      <c r="B3" s="89" t="s">
        <v>134</v>
      </c>
      <c r="C3" s="90"/>
      <c r="D3" s="90"/>
      <c r="E3" s="90"/>
      <c r="F3" s="90"/>
      <c r="G3" s="90"/>
      <c r="H3" s="90"/>
      <c r="I3" s="90"/>
      <c r="J3" s="91"/>
    </row>
    <row r="4" spans="2:10" s="56" customFormat="1" ht="15.75" customHeight="1" x14ac:dyDescent="0.2">
      <c r="B4" s="83" t="s">
        <v>1</v>
      </c>
      <c r="C4" s="84"/>
      <c r="D4" s="84"/>
      <c r="E4" s="84"/>
      <c r="F4" s="84"/>
      <c r="G4" s="84"/>
      <c r="H4" s="84"/>
      <c r="I4" s="84"/>
      <c r="J4" s="85"/>
    </row>
    <row r="5" spans="2:10" s="56" customFormat="1" ht="45.75" customHeight="1" x14ac:dyDescent="0.2">
      <c r="B5" s="62" t="s">
        <v>30</v>
      </c>
      <c r="C5" s="79" t="s">
        <v>97</v>
      </c>
      <c r="D5" s="79"/>
      <c r="E5" s="79"/>
      <c r="F5" s="79"/>
      <c r="G5" s="79"/>
      <c r="H5" s="79"/>
      <c r="I5" s="79"/>
      <c r="J5" s="80"/>
    </row>
    <row r="6" spans="2:10" s="56" customFormat="1" ht="45" customHeight="1" x14ac:dyDescent="0.2">
      <c r="B6" s="63" t="s">
        <v>21</v>
      </c>
      <c r="C6" s="81" t="s">
        <v>98</v>
      </c>
      <c r="D6" s="81"/>
      <c r="E6" s="81"/>
      <c r="F6" s="81"/>
      <c r="G6" s="81"/>
      <c r="H6" s="81"/>
      <c r="I6" s="81"/>
      <c r="J6" s="82"/>
    </row>
    <row r="7" spans="2:10" s="56" customFormat="1" ht="33" customHeight="1" x14ac:dyDescent="0.2">
      <c r="B7" s="63" t="s">
        <v>15</v>
      </c>
      <c r="C7" s="92" t="s">
        <v>136</v>
      </c>
      <c r="D7" s="92"/>
      <c r="E7" s="92"/>
      <c r="F7" s="92"/>
      <c r="G7" s="92"/>
      <c r="H7" s="92"/>
      <c r="I7" s="92"/>
      <c r="J7" s="93"/>
    </row>
    <row r="8" spans="2:10" s="56" customFormat="1" ht="48.75" customHeight="1" x14ac:dyDescent="0.2">
      <c r="B8" s="63" t="s">
        <v>123</v>
      </c>
      <c r="C8" s="99" t="s">
        <v>129</v>
      </c>
      <c r="D8" s="100"/>
      <c r="E8" s="100"/>
      <c r="F8" s="100"/>
      <c r="G8" s="100"/>
      <c r="H8" s="100"/>
      <c r="I8" s="100"/>
      <c r="J8" s="101"/>
    </row>
    <row r="9" spans="2:10" s="56" customFormat="1" ht="76.5" customHeight="1" x14ac:dyDescent="0.2">
      <c r="B9" s="64" t="s">
        <v>100</v>
      </c>
      <c r="C9" s="81" t="s">
        <v>142</v>
      </c>
      <c r="D9" s="81"/>
      <c r="E9" s="81"/>
      <c r="F9" s="81"/>
      <c r="G9" s="81"/>
      <c r="H9" s="81"/>
      <c r="I9" s="81"/>
      <c r="J9" s="82"/>
    </row>
    <row r="10" spans="2:10" s="57" customFormat="1" ht="16.5" customHeight="1" x14ac:dyDescent="0.2">
      <c r="B10" s="63" t="s">
        <v>50</v>
      </c>
      <c r="C10" s="94" t="s">
        <v>143</v>
      </c>
      <c r="D10" s="94"/>
      <c r="E10" s="94"/>
      <c r="F10" s="94"/>
      <c r="G10" s="94"/>
      <c r="H10" s="94"/>
      <c r="I10" s="94"/>
      <c r="J10" s="95"/>
    </row>
    <row r="11" spans="2:10" s="56" customFormat="1" ht="20.25" hidden="1" customHeight="1" x14ac:dyDescent="0.2">
      <c r="B11" s="62" t="s">
        <v>49</v>
      </c>
      <c r="C11" s="94" t="s">
        <v>143</v>
      </c>
      <c r="D11" s="94"/>
      <c r="E11" s="94"/>
      <c r="F11" s="94"/>
      <c r="G11" s="94"/>
      <c r="H11" s="94"/>
      <c r="I11" s="94"/>
      <c r="J11" s="95"/>
    </row>
    <row r="12" spans="2:10" s="56" customFormat="1" ht="16.5" customHeight="1" x14ac:dyDescent="0.2">
      <c r="B12" s="62" t="s">
        <v>91</v>
      </c>
      <c r="C12" s="94" t="s">
        <v>143</v>
      </c>
      <c r="D12" s="94"/>
      <c r="E12" s="94"/>
      <c r="F12" s="94"/>
      <c r="G12" s="94"/>
      <c r="H12" s="94"/>
      <c r="I12" s="94"/>
      <c r="J12" s="95"/>
    </row>
    <row r="13" spans="2:10" s="56" customFormat="1" ht="15.75" customHeight="1" x14ac:dyDescent="0.2">
      <c r="B13" s="105" t="s">
        <v>38</v>
      </c>
      <c r="C13" s="106"/>
      <c r="D13" s="106"/>
      <c r="E13" s="106"/>
      <c r="F13" s="106"/>
      <c r="G13" s="106"/>
      <c r="H13" s="106"/>
      <c r="I13" s="106"/>
      <c r="J13" s="107"/>
    </row>
    <row r="14" spans="2:10" s="56" customFormat="1" ht="17.25" customHeight="1" x14ac:dyDescent="0.2">
      <c r="B14" s="64" t="s">
        <v>85</v>
      </c>
      <c r="C14" s="127" t="s">
        <v>84</v>
      </c>
      <c r="D14" s="127"/>
      <c r="E14" s="127"/>
      <c r="F14" s="127"/>
      <c r="G14" s="127"/>
      <c r="H14" s="127"/>
      <c r="I14" s="127"/>
      <c r="J14" s="128"/>
    </row>
    <row r="15" spans="2:10" s="56" customFormat="1" ht="15.75" customHeight="1" x14ac:dyDescent="0.2">
      <c r="B15" s="105" t="s">
        <v>3</v>
      </c>
      <c r="C15" s="106"/>
      <c r="D15" s="106"/>
      <c r="E15" s="106"/>
      <c r="F15" s="106"/>
      <c r="G15" s="106"/>
      <c r="H15" s="106"/>
      <c r="I15" s="106"/>
      <c r="J15" s="107"/>
    </row>
    <row r="16" spans="2:10" s="56" customFormat="1" ht="42.75" customHeight="1" x14ac:dyDescent="0.2">
      <c r="B16" s="63" t="s">
        <v>55</v>
      </c>
      <c r="C16" s="103" t="s">
        <v>101</v>
      </c>
      <c r="D16" s="103"/>
      <c r="E16" s="103"/>
      <c r="F16" s="103"/>
      <c r="G16" s="103"/>
      <c r="H16" s="103"/>
      <c r="I16" s="103"/>
      <c r="J16" s="104"/>
    </row>
    <row r="17" spans="2:10" s="56" customFormat="1" ht="15.75" customHeight="1" x14ac:dyDescent="0.2">
      <c r="B17" s="96" t="s">
        <v>56</v>
      </c>
      <c r="C17" s="97"/>
      <c r="D17" s="97"/>
      <c r="E17" s="97"/>
      <c r="F17" s="97"/>
      <c r="G17" s="97"/>
      <c r="H17" s="97"/>
      <c r="I17" s="97"/>
      <c r="J17" s="98"/>
    </row>
    <row r="18" spans="2:10" s="56" customFormat="1" ht="44.25" customHeight="1" x14ac:dyDescent="0.2">
      <c r="B18" s="65" t="s">
        <v>57</v>
      </c>
      <c r="C18" s="134" t="s">
        <v>132</v>
      </c>
      <c r="D18" s="134"/>
      <c r="E18" s="134"/>
      <c r="F18" s="134"/>
      <c r="G18" s="134"/>
      <c r="H18" s="134"/>
      <c r="I18" s="134"/>
      <c r="J18" s="135"/>
    </row>
    <row r="19" spans="2:10" s="56" customFormat="1" ht="15.75" customHeight="1" x14ac:dyDescent="0.2">
      <c r="B19" s="131" t="s">
        <v>2</v>
      </c>
      <c r="C19" s="132"/>
      <c r="D19" s="132"/>
      <c r="E19" s="132"/>
      <c r="F19" s="132"/>
      <c r="G19" s="132"/>
      <c r="H19" s="132"/>
      <c r="I19" s="132"/>
      <c r="J19" s="133"/>
    </row>
    <row r="20" spans="2:10" s="56" customFormat="1" ht="23.25" customHeight="1" x14ac:dyDescent="0.2">
      <c r="B20" s="139" t="s">
        <v>7</v>
      </c>
      <c r="C20" s="141" t="s">
        <v>130</v>
      </c>
      <c r="D20" s="141"/>
      <c r="E20" s="141"/>
      <c r="F20" s="141"/>
      <c r="G20" s="141"/>
      <c r="H20" s="141"/>
      <c r="I20" s="141"/>
      <c r="J20" s="142"/>
    </row>
    <row r="21" spans="2:10" s="56" customFormat="1" ht="15" x14ac:dyDescent="0.2">
      <c r="B21" s="140"/>
      <c r="C21" s="143" t="s">
        <v>137</v>
      </c>
      <c r="D21" s="144"/>
      <c r="E21" s="144"/>
      <c r="F21" s="144"/>
      <c r="G21" s="144"/>
      <c r="H21" s="144"/>
      <c r="I21" s="144"/>
      <c r="J21" s="145"/>
    </row>
    <row r="22" spans="2:10" s="56" customFormat="1" ht="35.25" customHeight="1" x14ac:dyDescent="0.2">
      <c r="B22" s="69" t="s">
        <v>138</v>
      </c>
      <c r="C22" s="143" t="s">
        <v>139</v>
      </c>
      <c r="D22" s="144"/>
      <c r="E22" s="144"/>
      <c r="F22" s="144"/>
      <c r="G22" s="144"/>
      <c r="H22" s="144"/>
      <c r="I22" s="144"/>
      <c r="J22" s="145"/>
    </row>
    <row r="23" spans="2:10" s="56" customFormat="1" ht="18" customHeight="1" x14ac:dyDescent="0.2">
      <c r="B23" s="65" t="s">
        <v>8</v>
      </c>
      <c r="C23" s="129" t="s">
        <v>32</v>
      </c>
      <c r="D23" s="129"/>
      <c r="E23" s="129"/>
      <c r="F23" s="129"/>
      <c r="G23" s="129"/>
      <c r="H23" s="129"/>
      <c r="I23" s="129"/>
      <c r="J23" s="130"/>
    </row>
    <row r="24" spans="2:10" s="56" customFormat="1" ht="15" customHeight="1" x14ac:dyDescent="0.2">
      <c r="B24" s="96" t="s">
        <v>111</v>
      </c>
      <c r="C24" s="97"/>
      <c r="D24" s="97"/>
      <c r="E24" s="97"/>
      <c r="F24" s="97"/>
      <c r="G24" s="97"/>
      <c r="H24" s="97"/>
      <c r="I24" s="97"/>
      <c r="J24" s="98"/>
    </row>
    <row r="25" spans="2:10" s="56" customFormat="1" ht="15" customHeight="1" x14ac:dyDescent="0.2">
      <c r="B25" s="63" t="s">
        <v>22</v>
      </c>
      <c r="C25" s="136" t="s">
        <v>131</v>
      </c>
      <c r="D25" s="136"/>
      <c r="E25" s="136"/>
      <c r="F25" s="136"/>
      <c r="G25" s="136"/>
      <c r="H25" s="136"/>
      <c r="I25" s="136"/>
      <c r="J25" s="137"/>
    </row>
    <row r="26" spans="2:10" s="56" customFormat="1" ht="15.95" customHeight="1" x14ac:dyDescent="0.2">
      <c r="B26" s="62" t="s">
        <v>19</v>
      </c>
      <c r="C26" s="114" t="s">
        <v>121</v>
      </c>
      <c r="D26" s="114"/>
      <c r="E26" s="114"/>
      <c r="F26" s="114"/>
      <c r="G26" s="114"/>
      <c r="H26" s="114"/>
      <c r="I26" s="114"/>
      <c r="J26" s="138"/>
    </row>
    <row r="27" spans="2:10" s="56" customFormat="1" ht="45.75" customHeight="1" x14ac:dyDescent="0.2">
      <c r="B27" s="63" t="s">
        <v>9</v>
      </c>
      <c r="C27" s="74" t="s">
        <v>133</v>
      </c>
      <c r="D27" s="74"/>
      <c r="E27" s="74"/>
      <c r="F27" s="74"/>
      <c r="G27" s="74"/>
      <c r="H27" s="74"/>
      <c r="I27" s="74"/>
      <c r="J27" s="75"/>
    </row>
    <row r="28" spans="2:10" s="56" customFormat="1" ht="66.75" customHeight="1" x14ac:dyDescent="0.2">
      <c r="B28" s="102" t="s">
        <v>23</v>
      </c>
      <c r="C28" s="111" t="s">
        <v>122</v>
      </c>
      <c r="D28" s="112"/>
      <c r="E28" s="112"/>
      <c r="F28" s="112"/>
      <c r="G28" s="112"/>
      <c r="H28" s="112"/>
      <c r="I28" s="112"/>
      <c r="J28" s="113"/>
    </row>
    <row r="29" spans="2:10" s="56" customFormat="1" ht="30.75" customHeight="1" x14ac:dyDescent="0.2">
      <c r="B29" s="110"/>
      <c r="C29" s="114" t="s">
        <v>92</v>
      </c>
      <c r="D29" s="115"/>
      <c r="E29" s="115"/>
      <c r="F29" s="115"/>
      <c r="G29" s="115"/>
      <c r="H29" s="115"/>
      <c r="I29" s="115"/>
      <c r="J29" s="116"/>
    </row>
    <row r="30" spans="2:10" s="56" customFormat="1" ht="13.5" hidden="1" customHeight="1" x14ac:dyDescent="0.2">
      <c r="B30" s="122" t="s">
        <v>44</v>
      </c>
      <c r="C30" s="123"/>
      <c r="D30" s="123"/>
      <c r="E30" s="123"/>
      <c r="F30" s="123"/>
      <c r="G30" s="123"/>
      <c r="H30" s="123"/>
      <c r="I30" s="123"/>
      <c r="J30" s="124"/>
    </row>
    <row r="31" spans="2:10" s="56" customFormat="1" ht="233.25" customHeight="1" x14ac:dyDescent="0.2">
      <c r="B31" s="64" t="s">
        <v>140</v>
      </c>
      <c r="C31" s="92" t="s">
        <v>141</v>
      </c>
      <c r="D31" s="92"/>
      <c r="E31" s="92"/>
      <c r="F31" s="92"/>
      <c r="G31" s="92"/>
      <c r="H31" s="92"/>
      <c r="I31" s="92"/>
      <c r="J31" s="93"/>
    </row>
    <row r="32" spans="2:10" s="56" customFormat="1" ht="45" customHeight="1" x14ac:dyDescent="0.2">
      <c r="B32" s="102" t="s">
        <v>114</v>
      </c>
      <c r="C32" s="108" t="s">
        <v>119</v>
      </c>
      <c r="D32" s="108"/>
      <c r="E32" s="108"/>
      <c r="F32" s="108"/>
      <c r="G32" s="108"/>
      <c r="H32" s="108"/>
      <c r="I32" s="108"/>
      <c r="J32" s="109"/>
    </row>
    <row r="33" spans="1:10" s="56" customFormat="1" ht="87.75" customHeight="1" x14ac:dyDescent="0.2">
      <c r="B33" s="102"/>
      <c r="C33" s="92" t="s">
        <v>115</v>
      </c>
      <c r="D33" s="92"/>
      <c r="E33" s="92"/>
      <c r="F33" s="92"/>
      <c r="G33" s="92"/>
      <c r="H33" s="92"/>
      <c r="I33" s="92"/>
      <c r="J33" s="93"/>
    </row>
    <row r="34" spans="1:10" s="58" customFormat="1" ht="15.75" customHeight="1" x14ac:dyDescent="0.2">
      <c r="B34" s="105" t="s">
        <v>54</v>
      </c>
      <c r="C34" s="106"/>
      <c r="D34" s="106"/>
      <c r="E34" s="106"/>
      <c r="F34" s="106"/>
      <c r="G34" s="106"/>
      <c r="H34" s="106"/>
      <c r="I34" s="106"/>
      <c r="J34" s="107"/>
    </row>
    <row r="35" spans="1:10" s="58" customFormat="1" ht="74.25" customHeight="1" x14ac:dyDescent="0.2">
      <c r="B35" s="63" t="s">
        <v>54</v>
      </c>
      <c r="C35" s="120" t="s">
        <v>120</v>
      </c>
      <c r="D35" s="120"/>
      <c r="E35" s="120"/>
      <c r="F35" s="120"/>
      <c r="G35" s="120"/>
      <c r="H35" s="120"/>
      <c r="I35" s="120"/>
      <c r="J35" s="121"/>
    </row>
    <row r="36" spans="1:10" s="56" customFormat="1" ht="15.75" customHeight="1" x14ac:dyDescent="0.2">
      <c r="B36" s="117" t="s">
        <v>0</v>
      </c>
      <c r="C36" s="118"/>
      <c r="D36" s="118"/>
      <c r="E36" s="118"/>
      <c r="F36" s="118"/>
      <c r="G36" s="118"/>
      <c r="H36" s="118"/>
      <c r="I36" s="118"/>
      <c r="J36" s="119"/>
    </row>
    <row r="37" spans="1:10" s="56" customFormat="1" ht="31.5" customHeight="1" x14ac:dyDescent="0.2">
      <c r="B37" s="63" t="s">
        <v>10</v>
      </c>
      <c r="C37" s="125" t="s">
        <v>116</v>
      </c>
      <c r="D37" s="125"/>
      <c r="E37" s="125"/>
      <c r="F37" s="125"/>
      <c r="G37" s="125"/>
      <c r="H37" s="125"/>
      <c r="I37" s="125"/>
      <c r="J37" s="126"/>
    </row>
    <row r="38" spans="1:10" s="56" customFormat="1" ht="17.25" customHeight="1" x14ac:dyDescent="0.2">
      <c r="B38" s="117" t="s">
        <v>28</v>
      </c>
      <c r="C38" s="118"/>
      <c r="D38" s="118"/>
      <c r="E38" s="118"/>
      <c r="F38" s="118"/>
      <c r="G38" s="118"/>
      <c r="H38" s="118"/>
      <c r="I38" s="118"/>
      <c r="J38" s="119"/>
    </row>
    <row r="39" spans="1:10" s="56" customFormat="1" ht="17.25" customHeight="1" x14ac:dyDescent="0.2">
      <c r="B39" s="62" t="s">
        <v>16</v>
      </c>
      <c r="C39" s="74" t="s">
        <v>17</v>
      </c>
      <c r="D39" s="74"/>
      <c r="E39" s="74"/>
      <c r="F39" s="74"/>
      <c r="G39" s="74"/>
      <c r="H39" s="74"/>
      <c r="I39" s="74"/>
      <c r="J39" s="75"/>
    </row>
    <row r="40" spans="1:10" s="56" customFormat="1" ht="17.25" customHeight="1" x14ac:dyDescent="0.2">
      <c r="B40" s="70" t="s">
        <v>89</v>
      </c>
      <c r="C40" s="94" t="s">
        <v>143</v>
      </c>
      <c r="D40" s="94"/>
      <c r="E40" s="94"/>
      <c r="F40" s="94"/>
      <c r="G40" s="94"/>
      <c r="H40" s="94"/>
      <c r="I40" s="94"/>
      <c r="J40" s="95"/>
    </row>
    <row r="41" spans="1:10" s="56" customFormat="1" ht="17.25" customHeight="1" x14ac:dyDescent="0.2">
      <c r="B41" s="70" t="s">
        <v>90</v>
      </c>
      <c r="C41" s="94" t="s">
        <v>143</v>
      </c>
      <c r="D41" s="94"/>
      <c r="E41" s="94"/>
      <c r="F41" s="94"/>
      <c r="G41" s="94"/>
      <c r="H41" s="94"/>
      <c r="I41" s="94"/>
      <c r="J41" s="95"/>
    </row>
    <row r="42" spans="1:10" s="56" customFormat="1" ht="31.5" hidden="1" customHeight="1" x14ac:dyDescent="0.2">
      <c r="B42" s="64" t="s">
        <v>124</v>
      </c>
      <c r="C42" s="74"/>
      <c r="D42" s="74"/>
      <c r="E42" s="74"/>
      <c r="F42" s="74"/>
      <c r="G42" s="74"/>
      <c r="H42" s="74"/>
      <c r="I42" s="74"/>
      <c r="J42" s="75"/>
    </row>
    <row r="43" spans="1:10" s="56" customFormat="1" ht="15.75" hidden="1" customHeight="1" x14ac:dyDescent="0.2">
      <c r="A43" s="59"/>
      <c r="B43" s="66" t="s">
        <v>11</v>
      </c>
      <c r="C43" s="74">
        <v>55</v>
      </c>
      <c r="D43" s="74"/>
      <c r="E43" s="74"/>
      <c r="F43" s="74"/>
      <c r="G43" s="74"/>
      <c r="H43" s="74"/>
      <c r="I43" s="74"/>
      <c r="J43" s="75"/>
    </row>
    <row r="44" spans="1:10" s="56" customFormat="1" ht="15.75" hidden="1" customHeight="1" x14ac:dyDescent="0.2">
      <c r="A44" s="59"/>
      <c r="B44" s="66" t="s">
        <v>12</v>
      </c>
      <c r="C44" s="74">
        <v>60</v>
      </c>
      <c r="D44" s="74"/>
      <c r="E44" s="74"/>
      <c r="F44" s="74"/>
      <c r="G44" s="74"/>
      <c r="H44" s="74"/>
      <c r="I44" s="74"/>
      <c r="J44" s="75"/>
    </row>
    <row r="45" spans="1:10" s="56" customFormat="1" ht="15.75" customHeight="1" x14ac:dyDescent="0.2">
      <c r="B45" s="117" t="s">
        <v>29</v>
      </c>
      <c r="C45" s="118"/>
      <c r="D45" s="118"/>
      <c r="E45" s="118"/>
      <c r="F45" s="118"/>
      <c r="G45" s="118"/>
      <c r="H45" s="118"/>
      <c r="I45" s="118"/>
      <c r="J45" s="119"/>
    </row>
    <row r="46" spans="1:10" s="56" customFormat="1" ht="15" customHeight="1" x14ac:dyDescent="0.2">
      <c r="B46" s="71" t="s">
        <v>102</v>
      </c>
      <c r="C46" s="72"/>
      <c r="D46" s="72"/>
      <c r="E46" s="72"/>
      <c r="F46" s="72"/>
      <c r="G46" s="72"/>
      <c r="H46" s="72"/>
      <c r="I46" s="72"/>
      <c r="J46" s="73"/>
    </row>
    <row r="47" spans="1:10" s="56" customFormat="1" ht="31.5" customHeight="1" x14ac:dyDescent="0.2">
      <c r="B47" s="62" t="s">
        <v>103</v>
      </c>
      <c r="C47" s="92" t="s">
        <v>20</v>
      </c>
      <c r="D47" s="92"/>
      <c r="E47" s="92"/>
      <c r="F47" s="92"/>
      <c r="G47" s="92"/>
      <c r="H47" s="92"/>
      <c r="I47" s="92"/>
      <c r="J47" s="93"/>
    </row>
    <row r="48" spans="1:10" s="56" customFormat="1" ht="15" customHeight="1" x14ac:dyDescent="0.2">
      <c r="B48" s="62" t="s">
        <v>104</v>
      </c>
      <c r="C48" s="92" t="s">
        <v>112</v>
      </c>
      <c r="D48" s="92"/>
      <c r="E48" s="92"/>
      <c r="F48" s="92"/>
      <c r="G48" s="92"/>
      <c r="H48" s="92"/>
      <c r="I48" s="92"/>
      <c r="J48" s="93"/>
    </row>
    <row r="49" spans="2:10" s="56" customFormat="1" ht="33" customHeight="1" x14ac:dyDescent="0.2">
      <c r="B49" s="67" t="s">
        <v>105</v>
      </c>
      <c r="C49" s="92" t="s">
        <v>107</v>
      </c>
      <c r="D49" s="92"/>
      <c r="E49" s="92"/>
      <c r="F49" s="92"/>
      <c r="G49" s="92"/>
      <c r="H49" s="92"/>
      <c r="I49" s="92"/>
      <c r="J49" s="93"/>
    </row>
    <row r="50" spans="2:10" s="56" customFormat="1" ht="15" customHeight="1" x14ac:dyDescent="0.2">
      <c r="B50" s="71" t="s">
        <v>110</v>
      </c>
      <c r="C50" s="159"/>
      <c r="D50" s="159"/>
      <c r="E50" s="159"/>
      <c r="F50" s="159"/>
      <c r="G50" s="159"/>
      <c r="H50" s="159"/>
      <c r="I50" s="159"/>
      <c r="J50" s="160"/>
    </row>
    <row r="51" spans="2:10" s="56" customFormat="1" ht="30" customHeight="1" x14ac:dyDescent="0.2">
      <c r="B51" s="62" t="s">
        <v>103</v>
      </c>
      <c r="C51" s="92" t="s">
        <v>20</v>
      </c>
      <c r="D51" s="92"/>
      <c r="E51" s="92"/>
      <c r="F51" s="92"/>
      <c r="G51" s="92"/>
      <c r="H51" s="92"/>
      <c r="I51" s="92"/>
      <c r="J51" s="93"/>
    </row>
    <row r="52" spans="2:10" s="56" customFormat="1" ht="30" customHeight="1" x14ac:dyDescent="0.2">
      <c r="B52" s="62" t="s">
        <v>106</v>
      </c>
      <c r="C52" s="92" t="s">
        <v>113</v>
      </c>
      <c r="D52" s="92"/>
      <c r="E52" s="92"/>
      <c r="F52" s="92"/>
      <c r="G52" s="92"/>
      <c r="H52" s="92"/>
      <c r="I52" s="92"/>
      <c r="J52" s="93"/>
    </row>
    <row r="53" spans="2:10" s="56" customFormat="1" ht="33.75" customHeight="1" x14ac:dyDescent="0.2">
      <c r="B53" s="62" t="s">
        <v>24</v>
      </c>
      <c r="C53" s="92" t="s">
        <v>108</v>
      </c>
      <c r="D53" s="92"/>
      <c r="E53" s="92"/>
      <c r="F53" s="92"/>
      <c r="G53" s="92"/>
      <c r="H53" s="92"/>
      <c r="I53" s="92"/>
      <c r="J53" s="93"/>
    </row>
    <row r="54" spans="2:10" s="56" customFormat="1" ht="15" x14ac:dyDescent="0.2">
      <c r="B54" s="62" t="s">
        <v>25</v>
      </c>
      <c r="C54" s="92" t="s">
        <v>109</v>
      </c>
      <c r="D54" s="92"/>
      <c r="E54" s="92"/>
      <c r="F54" s="92"/>
      <c r="G54" s="92"/>
      <c r="H54" s="92"/>
      <c r="I54" s="92"/>
      <c r="J54" s="93"/>
    </row>
    <row r="55" spans="2:10" s="56" customFormat="1" ht="15" x14ac:dyDescent="0.2">
      <c r="B55" s="105" t="s">
        <v>93</v>
      </c>
      <c r="C55" s="106"/>
      <c r="D55" s="106"/>
      <c r="E55" s="106"/>
      <c r="F55" s="106"/>
      <c r="G55" s="106"/>
      <c r="H55" s="106"/>
      <c r="I55" s="106"/>
      <c r="J55" s="107"/>
    </row>
    <row r="56" spans="2:10" s="56" customFormat="1" ht="60" x14ac:dyDescent="0.2">
      <c r="B56" s="64" t="s">
        <v>94</v>
      </c>
      <c r="C56" s="157" t="s">
        <v>95</v>
      </c>
      <c r="D56" s="157"/>
      <c r="E56" s="157"/>
      <c r="F56" s="157"/>
      <c r="G56" s="157"/>
      <c r="H56" s="157"/>
      <c r="I56" s="157"/>
      <c r="J56" s="158"/>
    </row>
    <row r="57" spans="2:10" s="56" customFormat="1" ht="15" x14ac:dyDescent="0.2">
      <c r="B57" s="105" t="s">
        <v>96</v>
      </c>
      <c r="C57" s="106"/>
      <c r="D57" s="106"/>
      <c r="E57" s="106"/>
      <c r="F57" s="106"/>
      <c r="G57" s="106"/>
      <c r="H57" s="106"/>
      <c r="I57" s="106"/>
      <c r="J57" s="107"/>
    </row>
    <row r="58" spans="2:10" s="56" customFormat="1" ht="60" customHeight="1" thickBot="1" x14ac:dyDescent="0.25">
      <c r="B58" s="68" t="s">
        <v>99</v>
      </c>
      <c r="C58" s="155" t="s">
        <v>95</v>
      </c>
      <c r="D58" s="155"/>
      <c r="E58" s="155"/>
      <c r="F58" s="155"/>
      <c r="G58" s="155"/>
      <c r="H58" s="155"/>
      <c r="I58" s="155"/>
      <c r="J58" s="156"/>
    </row>
    <row r="59" spans="2:10" s="56" customFormat="1" ht="18" x14ac:dyDescent="0.2">
      <c r="B59" s="151" t="s">
        <v>125</v>
      </c>
      <c r="C59" s="151"/>
      <c r="D59" s="151"/>
      <c r="E59" s="151"/>
      <c r="F59" s="151"/>
      <c r="G59" s="151"/>
      <c r="H59" s="151"/>
      <c r="I59" s="151"/>
      <c r="J59" s="151"/>
    </row>
    <row r="60" spans="2:10" s="56" customFormat="1" ht="18" x14ac:dyDescent="0.2">
      <c r="B60" s="153" t="s">
        <v>126</v>
      </c>
      <c r="C60" s="153"/>
      <c r="D60" s="153"/>
      <c r="E60" s="153"/>
      <c r="F60" s="153"/>
      <c r="G60" s="153"/>
      <c r="H60" s="153"/>
      <c r="I60" s="153"/>
      <c r="J60" s="153"/>
    </row>
    <row r="61" spans="2:10" s="56" customFormat="1" ht="16.5" customHeight="1" x14ac:dyDescent="0.2">
      <c r="B61" s="152" t="s">
        <v>127</v>
      </c>
      <c r="C61" s="152"/>
      <c r="D61" s="152"/>
      <c r="E61" s="152"/>
      <c r="F61" s="152"/>
      <c r="G61" s="152"/>
      <c r="H61" s="152"/>
      <c r="I61" s="152"/>
      <c r="J61" s="152"/>
    </row>
    <row r="62" spans="2:10" s="61" customFormat="1" ht="30" customHeight="1" x14ac:dyDescent="0.2">
      <c r="B62" s="147" t="s">
        <v>118</v>
      </c>
      <c r="C62" s="147"/>
      <c r="D62" s="147"/>
      <c r="E62" s="147"/>
      <c r="F62" s="147"/>
      <c r="G62" s="147"/>
      <c r="H62" s="147"/>
      <c r="I62" s="147"/>
      <c r="J62" s="147"/>
    </row>
    <row r="63" spans="2:10" ht="15" x14ac:dyDescent="0.2">
      <c r="B63" s="154" t="s">
        <v>117</v>
      </c>
      <c r="C63" s="154"/>
      <c r="D63" s="154"/>
      <c r="E63" s="154"/>
      <c r="F63" s="154"/>
      <c r="G63" s="154"/>
      <c r="H63" s="154"/>
      <c r="I63" s="154"/>
      <c r="J63" s="154"/>
    </row>
    <row r="64" spans="2:10" s="60" customFormat="1" ht="53.25" customHeight="1" x14ac:dyDescent="0.2">
      <c r="B64" s="147" t="s">
        <v>31</v>
      </c>
      <c r="C64" s="147"/>
      <c r="D64" s="147"/>
      <c r="E64" s="147"/>
      <c r="F64" s="147"/>
      <c r="G64" s="147"/>
      <c r="H64" s="147"/>
      <c r="I64" s="147"/>
      <c r="J64" s="147"/>
    </row>
    <row r="65" spans="2:10" s="60" customFormat="1" ht="15.75" thickBot="1" x14ac:dyDescent="0.25">
      <c r="B65" s="148" t="s">
        <v>128</v>
      </c>
      <c r="C65" s="149"/>
      <c r="D65" s="149"/>
      <c r="E65" s="149"/>
      <c r="F65" s="149"/>
      <c r="G65" s="149"/>
      <c r="H65" s="149"/>
      <c r="I65" s="149"/>
      <c r="J65" s="150"/>
    </row>
    <row r="66" spans="2:10" x14ac:dyDescent="0.2">
      <c r="B66" s="146"/>
      <c r="C66" s="146"/>
      <c r="D66" s="146"/>
      <c r="E66" s="146"/>
      <c r="F66" s="146"/>
      <c r="G66" s="146"/>
      <c r="H66" s="146"/>
      <c r="I66" s="146"/>
      <c r="J66" s="146"/>
    </row>
  </sheetData>
  <sheetProtection formatCells="0" formatColumns="0" formatRows="0" insertColumns="0" insertRows="0" insertHyperlinks="0" deleteColumns="0" deleteRows="0" sort="0" autoFilter="0" pivotTables="0"/>
  <mergeCells count="69">
    <mergeCell ref="C43:J43"/>
    <mergeCell ref="B45:J45"/>
    <mergeCell ref="C44:J44"/>
    <mergeCell ref="C58:J58"/>
    <mergeCell ref="C49:J49"/>
    <mergeCell ref="B57:J57"/>
    <mergeCell ref="B55:J55"/>
    <mergeCell ref="C48:J48"/>
    <mergeCell ref="C56:J56"/>
    <mergeCell ref="C47:J47"/>
    <mergeCell ref="B50:J50"/>
    <mergeCell ref="C51:J51"/>
    <mergeCell ref="C54:J54"/>
    <mergeCell ref="C53:J53"/>
    <mergeCell ref="C52:J52"/>
    <mergeCell ref="B66:J66"/>
    <mergeCell ref="B64:J64"/>
    <mergeCell ref="B65:J65"/>
    <mergeCell ref="B59:J59"/>
    <mergeCell ref="B61:J61"/>
    <mergeCell ref="B60:J60"/>
    <mergeCell ref="B62:J62"/>
    <mergeCell ref="B63:J63"/>
    <mergeCell ref="C14:J14"/>
    <mergeCell ref="C23:J23"/>
    <mergeCell ref="B19:J19"/>
    <mergeCell ref="C33:J33"/>
    <mergeCell ref="B15:J15"/>
    <mergeCell ref="C18:J18"/>
    <mergeCell ref="C25:J25"/>
    <mergeCell ref="B24:J24"/>
    <mergeCell ref="C26:J26"/>
    <mergeCell ref="C27:J27"/>
    <mergeCell ref="B20:B21"/>
    <mergeCell ref="C20:J20"/>
    <mergeCell ref="C21:J21"/>
    <mergeCell ref="C22:J22"/>
    <mergeCell ref="B13:J13"/>
    <mergeCell ref="C12:J12"/>
    <mergeCell ref="C31:J31"/>
    <mergeCell ref="C40:J40"/>
    <mergeCell ref="C41:J41"/>
    <mergeCell ref="C32:J32"/>
    <mergeCell ref="B28:B29"/>
    <mergeCell ref="C28:J28"/>
    <mergeCell ref="C29:J29"/>
    <mergeCell ref="B36:J36"/>
    <mergeCell ref="C39:J39"/>
    <mergeCell ref="B38:J38"/>
    <mergeCell ref="C35:J35"/>
    <mergeCell ref="B30:J30"/>
    <mergeCell ref="B34:J34"/>
    <mergeCell ref="C37:J37"/>
    <mergeCell ref="B46:J46"/>
    <mergeCell ref="C42:J42"/>
    <mergeCell ref="B1:J1"/>
    <mergeCell ref="C5:J5"/>
    <mergeCell ref="C9:J9"/>
    <mergeCell ref="B4:J4"/>
    <mergeCell ref="B2:J2"/>
    <mergeCell ref="B3:J3"/>
    <mergeCell ref="C6:J6"/>
    <mergeCell ref="C7:J7"/>
    <mergeCell ref="C11:J11"/>
    <mergeCell ref="B17:J17"/>
    <mergeCell ref="C10:J10"/>
    <mergeCell ref="C8:J8"/>
    <mergeCell ref="B32:B33"/>
    <mergeCell ref="C16:J16"/>
  </mergeCells>
  <phoneticPr fontId="0" type="noConversion"/>
  <printOptions horizontalCentered="1"/>
  <pageMargins left="0.15748031496062992" right="0.19685039370078741" top="0.19685039370078741" bottom="0.11811023622047245" header="0.15748031496062992" footer="3.937007874015748E-2"/>
  <pageSetup paperSize="9" scale="41" fitToHeight="2" orientation="portrait" r:id="rId1"/>
  <headerFooter alignWithMargins="0">
    <oddHeader>&amp;C&amp;"Calibri"&amp;11&amp;KA80000Internal Use Only&amp;1#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Program</vt:lpstr>
      <vt:lpstr>Program!Print_Area</vt:lpstr>
    </vt:vector>
  </TitlesOfParts>
  <Company>IMB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DVlasov</dc:creator>
  <cp:lastModifiedBy>DITYATIEV, Aleksandr S. (UniCredit Bank - RUS)</cp:lastModifiedBy>
  <cp:lastPrinted>2013-02-06T09:36:51Z</cp:lastPrinted>
  <dcterms:created xsi:type="dcterms:W3CDTF">2005-11-11T11:21:37Z</dcterms:created>
  <dcterms:modified xsi:type="dcterms:W3CDTF">2023-02-28T13:30:03Z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fd8acd0-2088-4c88-95af-44afd70d8efe_Enabled">
    <vt:lpwstr>true</vt:lpwstr>
  </property>
  <property fmtid="{D5CDD505-2E9C-101B-9397-08002B2CF9AE}" pid="3" name="MSIP_Label_5fd8acd0-2088-4c88-95af-44afd70d8efe_SetDate">
    <vt:lpwstr>2023-02-28T13:29:48Z</vt:lpwstr>
  </property>
  <property fmtid="{D5CDD505-2E9C-101B-9397-08002B2CF9AE}" pid="4" name="MSIP_Label_5fd8acd0-2088-4c88-95af-44afd70d8efe_Method">
    <vt:lpwstr>Standard</vt:lpwstr>
  </property>
  <property fmtid="{D5CDD505-2E9C-101B-9397-08002B2CF9AE}" pid="5" name="MSIP_Label_5fd8acd0-2088-4c88-95af-44afd70d8efe_Name">
    <vt:lpwstr>Internal Use Only</vt:lpwstr>
  </property>
  <property fmtid="{D5CDD505-2E9C-101B-9397-08002B2CF9AE}" pid="6" name="MSIP_Label_5fd8acd0-2088-4c88-95af-44afd70d8efe_SiteId">
    <vt:lpwstr>a20fb759-ceb3-450e-b082-465fb6c24aeb</vt:lpwstr>
  </property>
  <property fmtid="{D5CDD505-2E9C-101B-9397-08002B2CF9AE}" pid="7" name="MSIP_Label_5fd8acd0-2088-4c88-95af-44afd70d8efe_ActionId">
    <vt:lpwstr>6c994352-7bc6-4701-8678-d2984a36ae47</vt:lpwstr>
  </property>
  <property fmtid="{D5CDD505-2E9C-101B-9397-08002B2CF9AE}" pid="8" name="MSIP_Label_5fd8acd0-2088-4c88-95af-44afd70d8efe_ContentBits">
    <vt:lpwstr>1</vt:lpwstr>
  </property>
</Properties>
</file>